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411" documentId="120_S{2AC9BD13-BADA-5192-A53E-5A8FF88502F6}" xr6:coauthVersionLast="47" xr6:coauthVersionMax="47" xr10:uidLastSave="{3601A3F4-27B5-4118-9DC1-9410163818C2}"/>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3" i="1"/>
  <c r="G33" i="1"/>
  <c r="I33" i="1"/>
  <c r="J33" i="1"/>
  <c r="L33" i="1"/>
  <c r="B34" i="1"/>
  <c r="G34" i="1"/>
  <c r="I34" i="1"/>
  <c r="J34" i="1"/>
  <c r="L34" i="1"/>
  <c r="B35" i="1"/>
  <c r="G35" i="1"/>
  <c r="I35" i="1"/>
  <c r="J35" i="1"/>
  <c r="L3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<sst xmlns="http://schemas.openxmlformats.org/spreadsheetml/2006/main" count="180298" uniqueCount="39132">
  <si>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</si>
  <si>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</si>
  <si>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</si>
  <si>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</si>
  <si>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</si>
  <si>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</si>
  <si>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</si>
  <si>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</si>
  <si>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</si>
  <si>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</si>
  <si>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</si>
  <si>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</si>
  <si>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</si>
  <si>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</si>
  <si>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</si>
  <si>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</si>
  <si>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</si>
  <si>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</si>
  <si>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</si>
  <si>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</si>
  <si>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</si>
  <si>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</si>
  <si>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</si>
  <si>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</si>
  <si>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</si>
  <si>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</si>
  <si>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</si>
  <si>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</si>
  <si>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</si>
  <si>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</si>
  <si>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</si>
  <si>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</si>
  <si>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</si>
  <si>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</si>
  <si>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</si>
  <si>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</si>
  <si>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</si>
  <si>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</si>
  <si>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</si>
  <si>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</si>
  <si>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</si>
  <si>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</si>
  <si>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</si>
  <si>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</si>
  <si>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</si>
  <si>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</si>
  <si>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</si>
  <si>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</si>
  <si>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</si>
  <si>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</si>
  <si>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</si>
  <si>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</si>
  <si>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</si>
  <si>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</si>
  <si>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</si>
  <si>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</si>
  <si>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</si>
  <si>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</si>
  <si>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</si>
  <si>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</si>
  <si>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</si>
  <si>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</si>
  <si>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</si>
  <si>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</si>
  <si>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</si>
  <si>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</si>
  <si>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</si>
  <si>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</si>
  <si>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</si>
  <si>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</si>
  <si>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</si>
  <si>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</si>
  <si>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</si>
  <si>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</si>
  <si>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</si>
  <si>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</si>
  <si>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</si>
  <si>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</si>
  <si>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</si>
  <si>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</si>
  <si>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</si>
  <si>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</si>
  <si>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</si>
  <si>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</si>
  <si>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</si>
  <si>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</si>
  <si>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</si>
  <si>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</si>
  <si>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</si>
  <si>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</si>
  <si>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</si>
  <si>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</si>
  <si>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</si>
  <si>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</si>
  <si>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</si>
  <si>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</si>
  <si>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</si>
  <si>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</si>
  <si>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</si>
  <si>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</si>
  <si>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</si>
  <si>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</si>
  <si>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</si>
  <si>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</si>
  <si>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</si>
  <si>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</si>
  <si>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</si>
  <si>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</si>
  <si>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</si>
  <si>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</si>
  <si>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</si>
  <si>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</si>
  <si>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</si>
  <si>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</si>
  <si>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</si>
  <si>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</si>
  <si>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</si>
  <si>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</si>
  <si>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</si>
  <si>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</si>
  <si>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</si>
  <si>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</si>
  <si>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</si>
  <si>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</si>
  <si>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</si>
  <si>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</si>
  <si>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</si>
  <si>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</si>
  <si>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</si>
  <si>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</si>
  <si>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</si>
  <si>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</si>
  <si>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</si>
  <si>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</si>
  <si>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</si>
  <si>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</si>
  <si>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</si>
  <si>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</si>
  <si>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</si>
  <si>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</si>
  <si>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</si>
  <si>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</si>
  <si>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</si>
  <si>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</si>
  <si>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</si>
  <si>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</si>
  <si>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</si>
  <si>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</si>
  <si>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</si>
  <si>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</si>
  <si>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</si>
  <si>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</si>
  <si>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</si>
  <si>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</si>
  <si>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</si>
  <si>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</si>
  <si>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</si>
  <si>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</si>
  <si>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</si>
  <si>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</si>
  <si>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</si>
  <si>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</si>
  <si>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</si>
  <si>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</si>
  <si>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</si>
  <si>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</si>
  <si>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</si>
  <si>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</si>
  <si>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</si>
  <si>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</si>
  <si>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</si>
  <si>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</si>
  <si>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</si>
  <si>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</si>
  <si>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</si>
  <si>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</si>
  <si>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</si>
  <si>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</si>
  <si>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</si>
  <si>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</si>
  <si>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</si>
  <si>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</si>
  <si>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</si>
  <si>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</si>
  <si>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</si>
  <si>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</si>
  <si>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</si>
  <si>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</si>
  <si>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</si>
  <si>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</si>
  <si>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</si>
  <si>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</si>
  <si>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</si>
  <si>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</si>
  <si>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</si>
  <si>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</si>
  <si>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</si>
  <si>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</si>
  <si>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</si>
  <si>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</si>
  <si>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</si>
  <si>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</si>
  <si>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</si>
  <si>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</si>
  <si>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</si>
  <si>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</si>
  <si>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</si>
  <si>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</si>
  <si>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</si>
  <si>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</si>
  <si>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</si>
  <si>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</si>
  <si>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</si>
  <si>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</si>
  <si>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</si>
  <si>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</si>
  <si>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</si>
  <si>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</si>
  <si>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</si>
  <si>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</si>
  <si>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</si>
  <si>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</si>
  <si>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</si>
  <si>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</si>
  <si>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</si>
  <si>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</si>
  <si>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</si>
  <si>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</si>
  <si>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</si>
  <si>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</si>
  <si>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</si>
  <si>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</si>
  <si>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</si>
  <si>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</si>
  <si>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</si>
  <si>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</si>
  <si>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</si>
  <si>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</si>
  <si>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</si>
  <si>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</si>
  <si>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</si>
  <si>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</si>
  <si>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</si>
  <si>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</si>
  <si>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</si>
  <si>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</si>
  <si>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</si>
  <si>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</si>
  <si>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</si>
  <si>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</si>
  <si>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</si>
  <si>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</si>
  <si>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</si>
  <si>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</si>
  <si>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</si>
  <si>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</si>
  <si>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</si>
  <si>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</si>
  <si>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</si>
  <si>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</si>
  <si>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</si>
  <si>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</si>
  <si>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</si>
  <si>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</si>
  <si>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</si>
  <si>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</si>
  <si>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</si>
  <si>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</si>
  <si>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</si>
  <si>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</si>
  <si>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</si>
  <si>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</si>
  <si>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</si>
  <si>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</si>
  <si>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</si>
  <si>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</si>
  <si>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</si>
  <si>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</si>
  <si>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</si>
  <si>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</si>
  <si>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</si>
  <si>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</si>
  <si>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</si>
  <si>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</si>
  <si>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</si>
  <si>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</si>
  <si>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</si>
  <si>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</si>
  <si>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</si>
  <si>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</si>
  <si>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</si>
  <si>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</si>
  <si>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</si>
  <si>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</si>
  <si>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</si>
  <si>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</si>
  <si>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</si>
  <si>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</si>
  <si>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</si>
  <si>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</si>
  <si>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</si>
  <si>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</si>
  <si>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</si>
  <si>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</si>
  <si>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</si>
  <si>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</si>
  <si>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</si>
  <si>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</si>
  <si>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</si>
  <si>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</si>
  <si>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</si>
  <si>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</si>
  <si>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</si>
  <si>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</si>
  <si>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</si>
  <si>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</si>
  <si>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</si>
  <si>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</si>
  <si>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</si>
  <si>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</si>
  <si>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</si>
  <si>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</si>
  <si>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</si>
  <si>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</si>
  <si>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</si>
  <si>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</si>
  <si>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</si>
  <si>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</si>
  <si>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</si>
  <si>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</si>
  <si>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</si>
  <si>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</si>
  <si>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</si>
  <si>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</si>
  <si>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</si>
  <si>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</si>
  <si>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</si>
  <si>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</si>
  <si>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</si>
  <si>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</si>
  <si>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</si>
  <si>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</si>
  <si>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</si>
  <si>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</si>
  <si>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</si>
  <si>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</si>
  <si>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</si>
  <si>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</si>
  <si>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</si>
  <si>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</si>
  <si>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</si>
  <si>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</si>
  <si>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</si>
  <si>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</si>
  <si>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</si>
  <si>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</si>
  <si>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</si>
  <si>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</si>
  <si>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</si>
  <si>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</si>
  <si>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</si>
  <si>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</si>
  <si>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</si>
  <si>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</si>
  <si>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</si>
  <si>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</si>
  <si>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</si>
  <si>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</si>
  <si>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</si>
  <si>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</si>
  <si>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</si>
  <si>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</si>
  <si>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</si>
  <si>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</si>
  <si>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</si>
  <si>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</si>
  <si>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</si>
  <si>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</si>
  <si>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</si>
  <si>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</si>
  <si>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</si>
  <si>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</si>
  <si>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</si>
  <si>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</si>
  <si>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</si>
  <si>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</si>
  <si>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</si>
  <si>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</si>
  <si>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</si>
  <si>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</si>
  <si>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</si>
  <si>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</si>
  <si>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</si>
  <si>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</si>
  <si>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</si>
  <si>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</si>
  <si>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</si>
  <si>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</si>
  <si>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</si>
  <si>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</si>
  <si>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</si>
  <si>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</si>
  <si>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</si>
  <si>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</si>
  <si>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</si>
  <si>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</si>
  <si>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</si>
  <si>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</si>
  <si>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</si>
  <si>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</si>
  <si>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</si>
  <si>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</si>
  <si>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</si>
  <si>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</si>
  <si>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</si>
  <si>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</si>
  <si>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</si>
  <si>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</si>
  <si>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</si>
  <si>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</si>
  <si>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</si>
  <si>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</si>
  <si>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</si>
  <si>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</si>
  <si>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</si>
  <si>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</si>
  <si>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</si>
  <si>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</si>
  <si>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</si>
  <si>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</si>
  <si>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</si>
  <si>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</si>
  <si>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</si>
  <si>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</si>
  <si>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</si>
  <si>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</si>
  <si>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</si>
  <si>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</si>
  <si>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</si>
  <si>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</si>
  <si>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</si>
  <si>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</si>
  <si>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</si>
  <si>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</si>
  <si>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</si>
  <si>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</si>
  <si>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</si>
  <si>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</si>
  <si>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</si>
  <si>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</si>
  <si>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</si>
  <si>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</si>
  <si>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</si>
  <si>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</si>
  <si>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</si>
  <si>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</si>
  <si>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</si>
  <si>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</si>
  <si>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</si>
  <si>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</si>
  <si>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</si>
  <si>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</si>
  <si>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</si>
  <si>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</si>
  <si>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</si>
  <si>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</si>
  <si>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</si>
  <si>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</si>
  <si>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</si>
  <si>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</si>
  <si>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</si>
  <si>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</si>
  <si>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</si>
  <si>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</si>
  <si>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</si>
  <si>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</si>
  <si>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</si>
  <si>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</si>
  <si>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</si>
  <si>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</si>
  <si>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</si>
  <si>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</si>
  <si>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</si>
  <si>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</si>
  <si>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</si>
  <si>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</si>
  <si>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</si>
  <si>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</si>
  <si>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</si>
  <si>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</si>
  <si>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</si>
  <si>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</si>
  <si>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</si>
  <si>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</si>
  <si>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</si>
  <si>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</si>
  <si>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</si>
  <si>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</si>
  <si>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</si>
  <si>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</si>
  <si>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</si>
  <si>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</si>
  <si>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</si>
  <si>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</si>
  <si>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</si>
  <si>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</si>
  <si>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</si>
  <si>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</si>
  <si>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</si>
  <si>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</si>
  <si>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</si>
  <si>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</si>
  <si>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</si>
  <si>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</si>
  <si>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</si>
  <si>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</si>
  <si>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</si>
  <si>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</si>
  <si>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</si>
  <si>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</si>
  <si>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</si>
  <si>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</si>
  <si>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</si>
  <si>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</si>
  <si>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</si>
  <si>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</si>
  <si>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</si>
  <si>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</si>
  <si>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</si>
  <si>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</si>
  <si>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</si>
  <si>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</si>
  <si>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</si>
  <si>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</si>
  <si>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</si>
  <si>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</si>
  <si>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</si>
  <si>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</si>
  <si>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</si>
  <si>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</si>
  <si>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</si>
  <si>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</si>
  <si>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</si>
  <si>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</si>
  <si>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</si>
  <si>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</si>
  <si>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</si>
  <si>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</si>
  <si>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</si>
  <si>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</si>
  <si>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</si>
  <si>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</si>
  <si>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</si>
  <si>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</si>
  <si>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</si>
  <si>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</si>
  <si>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</si>
  <si>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</si>
  <si>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</si>
  <si>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</si>
  <si>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</si>
  <si>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</si>
  <si>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</si>
  <si>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</si>
  <si>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</si>
  <si>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</si>
  <si>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</si>
  <si>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</si>
  <si>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</si>
  <si>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</si>
  <si>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</si>
  <si>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</si>
  <si>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</si>
  <si>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</si>
  <si>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</si>
  <si>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</si>
  <si>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</si>
  <si>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</si>
  <si>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</si>
  <si>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</si>
  <si>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</si>
  <si>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</si>
  <si>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</si>
  <si>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</si>
  <si>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</si>
  <si>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</si>
  <si>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</si>
  <si>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</si>
  <si>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</si>
  <si>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</si>
  <si>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</si>
  <si>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</si>
  <si>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</si>
  <si>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</si>
  <si>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</si>
  <si>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</si>
  <si>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</si>
  <si>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</si>
  <si>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</si>
  <si>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</si>
  <si>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</si>
  <si>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</si>
  <si>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</si>
  <si>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</si>
  <si>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</si>
  <si>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</si>
  <si>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</si>
  <si>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</si>
  <si>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</si>
  <si>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</si>
  <si>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</si>
  <si>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</si>
  <si>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</si>
  <si>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</si>
  <si>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</si>
  <si>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</si>
  <si>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</si>
  <si>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</si>
  <si>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</si>
  <si>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</si>
  <si>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</si>
  <si>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</si>
  <si>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</si>
  <si>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</si>
  <si>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</si>
  <si>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</si>
  <si>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</si>
  <si>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</si>
  <si>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</si>
  <si>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</si>
  <si>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</si>
  <si>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</si>
  <si>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</si>
  <si>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</si>
  <si>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</si>
  <si>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</si>
  <si>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</si>
  <si>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</si>
  <si>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</si>
  <si>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</si>
  <si>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</si>
  <si>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</si>
  <si>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</si>
  <si>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</si>
  <si>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</si>
  <si>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</si>
  <si>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</si>
  <si>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</si>
  <si>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</si>
  <si>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</si>
  <si>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</si>
  <si>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</si>
  <si>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</si>
  <si>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</si>
  <si>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</si>
  <si>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</si>
  <si>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</si>
  <si>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</si>
  <si>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</si>
  <si>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</si>
  <si>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</si>
  <si>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</si>
  <si>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</si>
  <si>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</si>
  <si>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</si>
  <si>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</si>
  <si>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</si>
  <si>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</si>
  <si>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</si>
  <si>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</si>
  <si>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</si>
  <si>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</si>
  <si>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</si>
  <si>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</si>
  <si>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</si>
  <si>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</si>
  <si>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</si>
  <si>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</si>
  <si>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</si>
  <si>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</si>
  <si>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</si>
  <si>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</si>
  <si>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</si>
  <si>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</si>
  <si>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</si>
  <si>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</si>
  <si>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</si>
  <si>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</si>
  <si>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</si>
  <si>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</si>
  <si>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</si>
  <si>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</si>
  <si>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</si>
  <si>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</si>
  <si>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</si>
  <si>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</si>
  <si>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</si>
  <si>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</si>
  <si>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</si>
  <si>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</si>
  <si>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</si>
  <si>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</si>
  <si>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</si>
  <si>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</si>
  <si>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</si>
  <si>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</si>
  <si>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</si>
  <si>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</si>
  <si>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</si>
  <si>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</si>
  <si>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</si>
  <si>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</si>
  <si>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</si>
  <si>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</si>
  <si>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</si>
  <si>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</si>
  <si>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</si>
  <si>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</si>
  <si>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</si>
  <si>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</si>
  <si>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</si>
  <si>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</si>
  <si>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</si>
  <si>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</si>
  <si>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</si>
  <si>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</si>
  <si>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</si>
  <si>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</si>
  <si>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</si>
  <si>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</si>
  <si>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</si>
  <si>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</si>
  <si>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</si>
  <si>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</si>
  <si>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</si>
  <si>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</si>
  <si>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</si>
  <si>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</si>
  <si>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</si>
  <si>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</si>
  <si>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</si>
  <si>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</si>
  <si>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</si>
  <si>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</si>
  <si>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</si>
  <si>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</si>
  <si>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</si>
  <si>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</si>
  <si>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</si>
  <si>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</si>
  <si>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</si>
  <si>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</si>
  <si>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</si>
  <si>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</si>
  <si>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</si>
  <si>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</si>
  <si>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</si>
  <si>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</si>
  <si>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</si>
  <si>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</si>
  <si>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</si>
  <si>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</si>
  <si>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</si>
  <si>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</si>
  <si>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</si>
  <si>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</si>
  <si>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</si>
  <si>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</si>
  <si>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</si>
  <si>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</si>
  <si>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</si>
  <si>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</si>
  <si>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</si>
  <si>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</si>
  <si>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</si>
  <si>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</si>
  <si>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</si>
  <si>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</si>
  <si>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</si>
  <si>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</si>
  <si>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</si>
  <si>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</si>
  <si>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</si>
  <si>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</si>
  <si>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</si>
  <si>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</si>
  <si>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</si>
  <si>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</si>
  <si>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</si>
  <si>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</si>
  <si>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</si>
  <si>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</si>
  <si>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</si>
  <si>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</si>
  <si>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</si>
  <si>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</si>
  <si>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</si>
  <si>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</si>
  <si>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</si>
  <si>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</si>
  <si>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</si>
  <si>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</si>
  <si>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</si>
  <si>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</si>
  <si>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</si>
  <si>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</si>
  <si>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</si>
  <si>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</si>
  <si>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</si>
  <si>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</si>
  <si>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</si>
  <si>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</si>
  <si>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</si>
  <si>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</si>
  <si>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</si>
  <si>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</si>
  <si>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</si>
  <si>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</si>
  <si>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</si>
  <si>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</si>
  <si>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</si>
  <si>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</si>
  <si>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</si>
  <si>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</si>
  <si>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</si>
  <si>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</si>
  <si>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</si>
  <si>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</si>
  <si>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</si>
  <si>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</si>
  <si>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</si>
  <si>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</si>
  <si>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</si>
  <si>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</si>
  <si>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</si>
  <si>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</si>
  <si>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</si>
  <si>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</si>
  <si>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</si>
  <si>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</si>
  <si>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</si>
  <si>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</si>
  <si>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</si>
  <si>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</si>
  <si>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</si>
  <si>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</si>
  <si>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</si>
  <si>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</si>
  <si>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</si>
  <si>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</si>
  <si>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</si>
  <si>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</si>
  <si>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</si>
  <si>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</si>
  <si>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</si>
  <si>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</si>
  <si>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</si>
  <si>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</si>
  <si>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</si>
  <si>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</si>
  <si>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</si>
  <si>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</si>
  <si>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</si>
  <si>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</si>
  <si>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</si>
  <si>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</si>
  <si>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</si>
  <si>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</si>
  <si>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</si>
  <si>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</si>
  <si>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</si>
  <si>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</si>
  <si>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</si>
  <si>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</si>
  <si>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</si>
  <si>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</si>
  <si>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</si>
  <si>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</si>
  <si>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</si>
  <si>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</si>
  <si>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</si>
  <si>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</si>
  <si>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</si>
  <si>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</si>
  <si>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</si>
  <si>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</si>
  <si>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</si>
  <si>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</si>
  <si>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</si>
  <si>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</si>
  <si>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</si>
  <si>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</si>
  <si>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</si>
  <si>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</si>
  <si>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</si>
  <si>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</si>
  <si>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</si>
  <si>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</si>
  <si>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</si>
  <si>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</si>
  <si>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</si>
  <si>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</si>
  <si>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</si>
  <si>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</si>
  <si>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</si>
  <si>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</si>
  <si>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</si>
  <si>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</si>
  <si>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</si>
  <si>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</si>
  <si>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</si>
  <si>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</si>
  <si>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</si>
  <si>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</si>
  <si>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</si>
  <si>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</si>
  <si>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</si>
  <si>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</si>
  <si>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</si>
  <si>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</si>
  <si>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</si>
  <si>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</si>
  <si>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</si>
  <si>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</si>
  <si>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</si>
  <si>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</si>
  <si>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</si>
  <si>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</si>
  <si>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</si>
  <si>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</si>
  <si>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</si>
  <si>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</si>
  <si>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</si>
  <si>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</si>
  <si>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</si>
  <si>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</si>
  <si>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</si>
  <si>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</si>
  <si>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</si>
  <si>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</si>
  <si>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</si>
  <si>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</si>
  <si>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</si>
  <si>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</si>
  <si>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</si>
  <si>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</si>
  <si>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</si>
  <si>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</si>
  <si>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</si>
  <si>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</si>
  <si>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</si>
  <si>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</si>
  <si>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</si>
  <si>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</si>
  <si>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</si>
  <si>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</si>
  <si>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</si>
  <si>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</si>
  <si>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</si>
  <si>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</si>
  <si>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</si>
  <si>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</si>
  <si>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</si>
  <si>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</si>
  <si>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</si>
  <si>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</si>
  <si>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</si>
  <si>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</si>
  <si>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</si>
  <si>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</si>
  <si>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</si>
  <si>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</si>
  <si>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</si>
  <si>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</si>
  <si>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</si>
  <si>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</si>
  <si>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</si>
  <si>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</si>
  <si>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</si>
  <si>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</si>
  <si>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</si>
  <si>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</si>
  <si>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</si>
  <si>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</si>
  <si>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</si>
  <si>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</si>
  <si>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</si>
  <si>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</si>
  <si>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</si>
  <si>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</si>
  <si>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</si>
  <si>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</si>
  <si>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</si>
  <si>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</si>
  <si>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</si>
  <si>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</si>
  <si>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</si>
  <si>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</si>
  <si>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</si>
  <si>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</si>
  <si>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</si>
  <si>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</si>
  <si>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</si>
  <si>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</si>
  <si>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</si>
  <si>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</si>
  <si>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</si>
  <si>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</si>
  <si>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</si>
  <si>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</si>
  <si>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</si>
  <si>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</si>
  <si>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</si>
  <si>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</si>
  <si>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</si>
  <si>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</si>
  <si>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</si>
  <si>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</si>
  <si>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</si>
  <si>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</si>
  <si>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</si>
  <si>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</si>
  <si>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</si>
  <si>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</si>
  <si>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</si>
  <si>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</si>
  <si>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</si>
  <si>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</si>
  <si>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</si>
  <si>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</si>
  <si>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</si>
  <si>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</si>
  <si>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</si>
  <si>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</si>
  <si>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</si>
  <si>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</si>
  <si>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</si>
  <si>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</si>
  <si>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</si>
  <si>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</si>
  <si>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</si>
  <si>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</si>
  <si>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</si>
  <si>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</si>
  <si>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</si>
  <si>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</si>
  <si>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</si>
  <si>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</si>
  <si>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</si>
  <si>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</si>
  <si>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</si>
  <si>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</si>
  <si>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</si>
  <si>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</si>
  <si>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</si>
  <si>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</si>
  <si>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</si>
  <si>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</si>
  <si>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</si>
  <si>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</si>
  <si>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</si>
  <si>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</si>
  <si>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</si>
  <si>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</si>
  <si>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</si>
  <si>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</si>
  <si>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</si>
  <si>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</si>
  <si>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</si>
  <si>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</si>
  <si>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</si>
  <si>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</si>
  <si>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</si>
  <si>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</si>
  <si>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</si>
  <si>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</si>
  <si>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</si>
  <si>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</si>
  <si>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</si>
  <si>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</si>
  <si>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</si>
  <si>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</si>
  <si>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</si>
  <si>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</si>
  <si>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</si>
  <si>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</si>
  <si>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</si>
  <si>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</si>
  <si>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</si>
  <si>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</si>
  <si>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</si>
  <si>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</si>
  <si>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</si>
  <si>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</si>
  <si>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</si>
  <si>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</si>
  <si>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</si>
  <si>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</si>
  <si>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</si>
  <si>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</si>
  <si>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</si>
  <si>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</si>
  <si>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</si>
  <si>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</si>
  <si>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</si>
  <si>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</si>
  <si>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</si>
  <si>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</si>
  <si>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</si>
  <si>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</si>
  <si>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</si>
  <si>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</si>
  <si>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</si>
  <si>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</si>
  <si>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</si>
  <si>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</si>
  <si>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</si>
  <si>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</si>
  <si>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</si>
  <si>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</si>
  <si>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</si>
  <si>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</si>
  <si>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</si>
  <si>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</si>
  <si>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</si>
  <si>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</si>
  <si>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</si>
  <si>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</si>
  <si>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</si>
  <si>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</si>
  <si>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</si>
  <si>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</si>
  <si>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</si>
  <si>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</si>
  <si>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</si>
  <si>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</si>
  <si>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</si>
  <si>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</si>
  <si>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</si>
  <si>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</si>
  <si>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</si>
  <si>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</si>
  <si>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</si>
  <si>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</si>
  <si>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</si>
  <si>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</si>
  <si>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</si>
  <si>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</si>
  <si>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</si>
  <si>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</si>
  <si>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</si>
  <si>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</si>
  <si>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</si>
  <si>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</si>
  <si>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</si>
  <si>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</si>
  <si>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</si>
  <si>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</si>
  <si>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</si>
  <si>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</si>
  <si>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</si>
  <si>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</si>
  <si>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</si>
  <si>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</si>
  <si>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</si>
  <si>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</si>
  <si>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</si>
  <si>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</si>
  <si>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</si>
  <si>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</si>
  <si>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</si>
  <si>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</si>
  <si>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</si>
  <si>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</si>
  <si>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</si>
  <si>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</si>
  <si>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</si>
  <si>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</si>
  <si>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</si>
  <si>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</si>
  <si>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</si>
  <si>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</si>
  <si>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</si>
  <si>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</si>
  <si>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</si>
  <si>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</si>
  <si>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</si>
  <si>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</si>
  <si>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</si>
  <si>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</si>
  <si>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</si>
  <si>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</si>
  <si>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</si>
  <si>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</si>
  <si>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</si>
  <si>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</si>
  <si>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</si>
  <si>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</si>
  <si>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</si>
  <si>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</si>
  <si>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</si>
  <si>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</si>
  <si>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</si>
  <si>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</si>
  <si>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</si>
  <si>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</si>
  <si>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</si>
  <si>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</si>
  <si>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</si>
  <si>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</si>
  <si>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</si>
  <si>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</si>
  <si>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</si>
  <si>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</si>
  <si>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</si>
  <si>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</si>
  <si>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</si>
  <si>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</si>
  <si>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</si>
  <si>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</si>
  <si>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</si>
  <si>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</si>
  <si>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</si>
  <si>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</si>
  <si>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</si>
  <si>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</si>
  <si>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</si>
  <si>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</si>
  <si>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</si>
  <si>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</si>
  <si>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</si>
  <si>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</si>
  <si>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</si>
  <si>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</si>
  <si>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</si>
  <si>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</si>
  <si>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</si>
  <si>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</si>
  <si>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</si>
  <si>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</si>
  <si>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</si>
  <si>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</si>
  <si>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</si>
  <si>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</si>
  <si>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</si>
  <si>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</si>
  <si>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</si>
  <si>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</si>
  <si>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</si>
  <si>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</si>
  <si>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</si>
  <si>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</si>
  <si>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</si>
  <si>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</si>
  <si>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</si>
  <si>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</si>
  <si>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</si>
  <si>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</si>
  <si>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</si>
  <si>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</si>
  <si>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</si>
  <si>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</si>
  <si>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</si>
  <si>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</si>
  <si>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</si>
  <si>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</si>
  <si>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</si>
  <si>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</si>
  <si>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</si>
  <si>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</si>
  <si>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</si>
  <si>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</si>
  <si>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</si>
  <si>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</si>
  <si>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</si>
  <si>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</si>
  <si>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</si>
  <si>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</si>
  <si>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</si>
  <si>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</si>
  <si>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</si>
  <si>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</si>
  <si>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</si>
  <si>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</si>
  <si>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</si>
  <si>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</si>
  <si>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</si>
  <si>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</si>
  <si>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</si>
  <si>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</si>
  <si>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</si>
  <si>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</si>
  <si>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</si>
  <si>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</si>
  <si>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</si>
  <si>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</si>
  <si>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</si>
  <si>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</si>
  <si>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</si>
  <si>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</si>
  <si>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</si>
  <si>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</si>
  <si>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</si>
  <si>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</si>
  <si>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</si>
  <si>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</si>
  <si>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</si>
  <si>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</si>
  <si>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</si>
  <si>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</si>
  <si>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</si>
  <si>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</si>
  <si>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</si>
  <si>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</si>
  <si>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</si>
  <si>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</si>
  <si>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</si>
  <si>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</si>
  <si>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</si>
  <si>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</si>
  <si>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</si>
  <si>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</si>
  <si>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</si>
  <si>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</si>
  <si>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</si>
  <si>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</si>
  <si>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</si>
  <si>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</si>
  <si>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</si>
  <si>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</si>
  <si>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</si>
  <si>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</si>
  <si>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</si>
  <si>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</si>
  <si>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</si>
  <si>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</si>
  <si>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</si>
  <si>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</si>
  <si>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</si>
  <si>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</si>
  <si>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</si>
  <si>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</si>
  <si>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</si>
  <si>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</si>
  <si>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</si>
  <si>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</si>
  <si>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</si>
  <si>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</si>
  <si>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</si>
  <si>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</si>
  <si>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</si>
  <si>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</si>
  <si>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</si>
  <si>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</si>
  <si>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</si>
  <si>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</si>
  <si>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</si>
  <si>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</si>
  <si>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</si>
  <si>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</si>
  <si>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</si>
  <si>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</si>
  <si>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</si>
  <si>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</si>
  <si>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</si>
  <si>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</si>
  <si>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</si>
  <si>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</si>
  <si>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</si>
  <si>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</si>
  <si>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</si>
  <si>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</si>
  <si>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</si>
  <si>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</si>
  <si>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</si>
  <si>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</si>
  <si>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</si>
  <si>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</si>
  <si>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</si>
  <si>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</si>
  <si>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</si>
  <si>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</si>
  <si>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</si>
  <si>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</si>
  <si>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</si>
  <si>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</si>
  <si>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</si>
  <si>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</si>
  <si>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</si>
  <si>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</si>
  <si>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</si>
  <si>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</si>
  <si>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</si>
  <si>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</si>
  <si>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</si>
  <si>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</si>
  <si>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</si>
  <si>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</si>
  <si>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</si>
  <si>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</si>
  <si>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</si>
  <si>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</si>
  <si>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</si>
  <si>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</si>
  <si>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</si>
  <si>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</si>
  <si>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</si>
  <si>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</si>
  <si>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</si>
  <si>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</si>
  <si>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</si>
  <si>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</si>
  <si>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</si>
  <si>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</si>
  <si>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</si>
  <si>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</si>
  <si>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</si>
  <si>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</si>
  <si>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</si>
  <si>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</si>
  <si>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</si>
  <si>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</si>
  <si>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</si>
  <si>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</si>
  <si>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</si>
  <si>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</si>
  <si>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</si>
  <si>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</si>
  <si>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</si>
  <si>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</si>
  <si>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</si>
  <si>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</si>
  <si>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</si>
  <si>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</si>
  <si>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</si>
  <si>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</si>
  <si>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</si>
  <si>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</si>
  <si>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</si>
  <si>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</si>
  <si>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</si>
  <si>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</si>
  <si>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</si>
  <si>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</si>
  <si>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</si>
  <si>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</si>
  <si>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</si>
  <si>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</si>
  <si>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</si>
  <si>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</si>
  <si>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</si>
  <si>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</si>
  <si>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</si>
  <si>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</si>
  <si>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</si>
  <si>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</si>
  <si>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</si>
  <si>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</si>
  <si>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</si>
  <si>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</si>
  <si>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</si>
  <si>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</si>
  <si>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</si>
  <si>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</si>
  <si>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</si>
  <si>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</si>
  <si>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</si>
  <si>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</si>
  <si>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</si>
  <si>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</si>
  <si>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</si>
  <si>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</si>
  <si>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</si>
  <si>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</si>
  <si>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</si>
  <si>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</si>
  <si>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</si>
  <si>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</si>
  <si>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</si>
  <si>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</si>
  <si>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</si>
  <si>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</si>
  <si>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</si>
  <si>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</si>
  <si>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</si>
  <si>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</si>
  <si>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</si>
  <si>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</si>
  <si>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</si>
  <si>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</si>
  <si>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</si>
  <si>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</si>
  <si>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</si>
  <si>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</si>
  <si>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</si>
  <si>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</si>
  <si>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</si>
  <si>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</si>
  <si>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</si>
  <si>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</si>
  <si>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</si>
  <si>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</si>
  <si>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</si>
  <si>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</si>
  <si>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</si>
  <si>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</si>
  <si>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</si>
  <si>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</si>
  <si>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</si>
  <si>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</si>
  <si>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</si>
  <si>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</si>
  <si>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</si>
  <si>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</si>
  <si>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</si>
  <si>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</si>
  <si>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</si>
  <si>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</si>
  <si>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</si>
  <si>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</si>
  <si>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</si>
  <si>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</si>
  <si>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</si>
  <si>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</si>
  <si>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</si>
  <si>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</si>
  <si>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</si>
  <si>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</si>
  <si>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</si>
  <si>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</si>
  <si>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</si>
  <si>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</si>
  <si>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</si>
  <si>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</si>
  <si>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</si>
  <si>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</si>
  <si>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</si>
  <si>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</si>
  <si>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</si>
  <si>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</si>
  <si>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</si>
  <si>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</si>
  <si>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</si>
  <si>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</si>
  <si>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</si>
  <si>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</si>
  <si>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</si>
  <si>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</si>
  <si>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</si>
  <si>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</si>
  <si>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</si>
  <si>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</si>
  <si>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</si>
  <si>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</si>
  <si>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</si>
  <si>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</si>
  <si>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</si>
  <si>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</si>
  <si>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</si>
  <si>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</si>
  <si>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</si>
  <si>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</si>
  <si>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</si>
  <si>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</si>
  <si>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</si>
  <si>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</si>
  <si>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</si>
  <si>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</si>
  <si>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</si>
  <si>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</si>
  <si>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</si>
  <si>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</si>
  <si>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</si>
  <si>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</si>
  <si>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</si>
  <si>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</si>
  <si>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</si>
  <si>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</si>
  <si>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</si>
  <si>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</si>
  <si>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</si>
  <si>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</si>
  <si>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</si>
  <si>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</si>
  <si>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</si>
  <si>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</si>
  <si>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</si>
  <si>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</si>
  <si>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</si>
  <si>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</si>
  <si>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</si>
  <si>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</si>
  <si>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</si>
  <si>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</si>
  <si>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</si>
  <si>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</si>
  <si>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</si>
  <si>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</si>
  <si>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</si>
  <si>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</si>
  <si>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</si>
  <si>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</si>
  <si>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</si>
  <si>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</si>
  <si>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</si>
  <si>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</si>
  <si>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</si>
  <si>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</si>
  <si>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</si>
  <si>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</si>
  <si>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</si>
  <si>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</si>
  <si>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</si>
  <si>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</si>
  <si>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</si>
  <si>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</si>
  <si>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</si>
  <si>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</si>
  <si>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</si>
  <si>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</si>
  <si>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</si>
  <si>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</si>
  <si>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</si>
  <si>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</si>
  <si>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</si>
  <si>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</si>
  <si>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</si>
  <si>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</si>
  <si>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</si>
  <si>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</si>
  <si>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</si>
  <si>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</si>
  <si>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</si>
  <si>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</si>
  <si>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</si>
  <si>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</si>
  <si>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</si>
  <si>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</si>
  <si>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</si>
  <si>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</si>
  <si>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</si>
  <si>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</si>
  <si>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</si>
  <si>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</si>
  <si>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</si>
  <si>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</si>
  <si>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</si>
  <si>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</si>
  <si>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</si>
  <si>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</si>
  <si>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</si>
  <si>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</si>
  <si>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</si>
  <si>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</si>
  <si>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</si>
  <si>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</si>
  <si>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</si>
  <si>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</si>
  <si>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</si>
  <si>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</si>
  <si>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</si>
  <si>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</si>
  <si>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</si>
  <si>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</si>
  <si>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</si>
  <si>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</si>
  <si>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</si>
  <si>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</si>
  <si>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</si>
  <si>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</si>
  <si>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</si>
  <si>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</si>
  <si>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</si>
  <si>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</si>
  <si>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</si>
  <si>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</si>
  <si>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</si>
  <si>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</si>
  <si>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</si>
  <si>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</si>
  <si>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</si>
  <si>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</si>
  <si>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</si>
  <si>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</si>
  <si>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</si>
  <si>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</si>
  <si>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</si>
  <si>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</si>
  <si>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</si>
  <si>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</si>
  <si>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</si>
  <si>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</si>
  <si>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</si>
  <si>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</si>
  <si>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</si>
  <si>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</si>
  <si>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</si>
  <si>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</si>
  <si>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</si>
  <si>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</si>
  <si>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</si>
  <si>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</si>
  <si>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</si>
  <si>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</si>
  <si>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</si>
  <si>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</si>
  <si>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</si>
  <si>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</si>
  <si>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</si>
  <si>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</si>
  <si>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</si>
  <si>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</si>
  <si>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</si>
  <si>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</si>
  <si>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</si>
  <si>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</si>
  <si>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</si>
  <si>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</si>
  <si>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</si>
  <si>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</si>
  <si>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</si>
  <si>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</si>
  <si>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</si>
  <si>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</si>
  <si>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</si>
  <si>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</si>
  <si>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</si>
  <si>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</si>
  <si>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</si>
  <si>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</si>
  <si>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</si>
  <si>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</si>
  <si>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</si>
  <si>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</si>
  <si>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</si>
  <si>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</si>
  <si>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</si>
  <si>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</si>
  <si>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</si>
  <si>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</si>
  <si>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</si>
  <si>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</si>
  <si>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</si>
  <si>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</si>
  <si>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</si>
  <si>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</si>
  <si>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</si>
  <si>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</si>
  <si>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</si>
  <si>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</si>
  <si>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</si>
  <si>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</si>
  <si>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</si>
  <si>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</si>
  <si>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</si>
  <si>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</si>
  <si>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</si>
  <si>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</si>
  <si>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</si>
  <si>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</si>
  <si>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</si>
  <si>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</si>
  <si>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</si>
  <si>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</si>
  <si>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</si>
  <si>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</si>
  <si>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</si>
  <si>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</si>
  <si>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</si>
  <si>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</si>
  <si>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</si>
  <si>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</si>
  <si>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</si>
  <si>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</si>
  <si>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</si>
  <si>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</si>
  <si>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</si>
  <si>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</si>
  <si>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</si>
  <si>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</si>
  <si>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</si>
  <si>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</si>
  <si>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</si>
  <si>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</si>
  <si>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</si>
  <si>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</si>
  <si>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</si>
  <si>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</si>
  <si>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</si>
  <si>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</si>
  <si>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</si>
  <si>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</si>
  <si>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</si>
  <si>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</si>
  <si>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</si>
  <si>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</si>
  <si>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</si>
  <si>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</si>
  <si>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</si>
  <si>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</si>
  <si>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</si>
  <si>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</si>
  <si>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</si>
  <si>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</si>
  <si>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</si>
  <si>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</si>
  <si>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</si>
  <si>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</si>
  <si>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</si>
  <si>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</si>
  <si>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</si>
  <si>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</si>
  <si>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</si>
  <si>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</si>
  <si>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</si>
  <si>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</si>
  <si>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</si>
  <si>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</si>
  <si>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</si>
  <si>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</si>
  <si>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</si>
  <si>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</si>
  <si>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</si>
  <si>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</si>
  <si>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</si>
  <si>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</si>
  <si>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</si>
  <si>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</si>
  <si>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</si>
  <si>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</si>
  <si>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</si>
  <si>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</si>
  <si>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</si>
  <si>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</si>
  <si>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</si>
  <si>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</si>
  <si>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</si>
  <si>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</si>
  <si>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</si>
  <si>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</si>
  <si>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</si>
  <si>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</si>
  <si>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</si>
  <si>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</si>
  <si>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</si>
  <si>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</si>
  <si>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</si>
  <si>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</si>
  <si>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</si>
  <si>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</si>
  <si>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</si>
  <si>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</si>
  <si>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</si>
  <si>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</si>
  <si>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</si>
  <si>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</si>
  <si>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</si>
  <si>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</si>
  <si>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</si>
  <si>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</si>
  <si>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</si>
  <si>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</si>
  <si>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</si>
  <si>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</si>
  <si>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</si>
  <si>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</si>
  <si>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</si>
  <si>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</si>
  <si>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</si>
  <si>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</si>
  <si>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</si>
  <si>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</si>
  <si>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</si>
  <si>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</si>
  <si>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</si>
  <si>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</si>
  <si>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</si>
  <si>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</si>
  <si>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</si>
  <si>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</si>
  <si>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</si>
  <si>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</si>
  <si>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</si>
  <si>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</si>
  <si>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</si>
  <si>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</si>
  <si>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</si>
  <si>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</si>
  <si>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</si>
  <si>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</si>
  <si>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</si>
  <si>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</si>
  <si>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</si>
  <si>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</si>
  <si>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</si>
  <si>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</si>
  <si>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</si>
  <si>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</si>
  <si>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</si>
  <si>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</si>
  <si>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</si>
  <si>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</si>
  <si>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</si>
  <si>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</si>
  <si>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</si>
  <si>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</si>
  <si>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</si>
  <si>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</si>
  <si>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</si>
  <si>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</si>
  <si>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</si>
  <si>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</si>
  <si>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</si>
  <si>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</si>
  <si>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</si>
  <si>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</si>
  <si>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</si>
  <si>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</si>
  <si>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</si>
  <si>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</si>
  <si>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</si>
  <si>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</si>
  <si>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</si>
  <si>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</si>
  <si>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</si>
  <si>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</si>
  <si>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</si>
  <si>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</si>
  <si>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</si>
  <si>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</si>
  <si>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</si>
  <si>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</si>
  <si>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</si>
  <si>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</si>
  <si>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</si>
  <si>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</si>
  <si>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</si>
  <si>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</si>
  <si>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</si>
  <si>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</si>
  <si>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</si>
  <si>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</si>
  <si>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</si>
  <si>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</si>
  <si>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</si>
  <si>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</si>
  <si>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</si>
  <si>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</si>
  <si>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</si>
  <si>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</si>
  <si>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</si>
  <si>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</si>
  <si>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</si>
  <si>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</si>
  <si>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</si>
  <si>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</si>
  <si>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</si>
  <si>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</si>
  <si>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</si>
  <si>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</si>
  <si>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</si>
  <si>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</si>
  <si>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</si>
  <si>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</si>
  <si>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</si>
  <si>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</si>
  <si>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</si>
  <si>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</si>
  <si>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</si>
  <si>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</si>
  <si>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</si>
  <si>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</si>
  <si>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</si>
  <si>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</si>
  <si>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</si>
  <si>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</si>
  <si>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</si>
  <si>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</si>
  <si>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</si>
  <si>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</si>
  <si>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</si>
  <si>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</si>
  <si>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</si>
  <si>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</si>
  <si>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</si>
  <si>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</si>
  <si>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</si>
  <si>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</si>
  <si>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</si>
  <si>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</si>
  <si>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</si>
  <si>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</si>
  <si>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</si>
  <si>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</si>
  <si>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</si>
  <si>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</si>
  <si>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</si>
  <si>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</si>
  <si>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</si>
  <si>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</si>
  <si>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</si>
  <si>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</si>
  <si>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</si>
  <si>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</si>
  <si>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</si>
  <si>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</si>
  <si>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</si>
  <si>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</si>
  <si>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</si>
  <si>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</si>
  <si>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</si>
  <si>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</si>
  <si>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</si>
  <si>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</si>
  <si>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</si>
  <si>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</si>
  <si>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</si>
  <si>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</si>
  <si>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</si>
  <si>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</si>
  <si>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</si>
  <si>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</si>
  <si>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</si>
  <si>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</si>
  <si>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</si>
  <si>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</si>
  <si>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</si>
  <si>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</si>
  <si>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</si>
  <si>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</si>
  <si>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</si>
  <si>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</si>
  <si>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</si>
  <si>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</si>
  <si>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</si>
  <si>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</si>
  <si>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</si>
  <si>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</si>
  <si>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</si>
  <si>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</si>
  <si>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</si>
  <si>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</si>
  <si>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</si>
  <si>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</si>
  <si>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</si>
  <si>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</si>
  <si>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</si>
  <si>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</si>
  <si>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</si>
  <si>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</si>
  <si>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</si>
  <si>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</si>
  <si>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</si>
  <si>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</si>
  <si>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</si>
  <si>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</si>
  <si>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</si>
  <si>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</si>
  <si>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</si>
  <si>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</si>
  <si>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</si>
  <si>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</si>
  <si>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</si>
  <si>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</si>
  <si>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</si>
  <si>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</si>
  <si>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</si>
  <si>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</si>
  <si>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</si>
  <si>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</si>
  <si>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</si>
  <si>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</si>
  <si>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</si>
  <si>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</si>
  <si>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</si>
  <si>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</si>
  <si>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</si>
  <si>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</si>
  <si>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</si>
  <si>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</si>
  <si>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</si>
  <si>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</si>
  <si>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</si>
  <si>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</si>
  <si>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</si>
  <si>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</si>
  <si>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</si>
  <si>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</si>
  <si>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</si>
  <si>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</si>
  <si>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</si>
  <si>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</si>
  <si>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</si>
  <si>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</si>
  <si>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</si>
  <si>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</si>
  <si>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</si>
  <si>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</si>
  <si>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</si>
  <si>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</si>
  <si>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</si>
  <si>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</si>
  <si>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</si>
  <si>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</si>
  <si>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</si>
  <si>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</si>
  <si>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</si>
  <si>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</si>
  <si>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</si>
  <si>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</si>
  <si>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</si>
  <si>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</si>
  <si>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</si>
  <si>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</si>
  <si>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</si>
  <si>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</si>
  <si>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</si>
  <si>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</si>
  <si>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</si>
  <si>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</si>
  <si>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</si>
  <si>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</si>
  <si>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</si>
  <si>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</si>
  <si>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</si>
  <si>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</si>
  <si>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</si>
  <si>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</si>
  <si>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</si>
  <si>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</si>
  <si>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</si>
  <si>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</si>
  <si>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</si>
  <si>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</si>
  <si>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</si>
  <si>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</si>
  <si>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</si>
  <si>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</si>
  <si>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</si>
  <si>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</si>
  <si>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</si>
  <si>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</si>
  <si>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</si>
  <si>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</si>
  <si>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</si>
  <si>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</si>
  <si>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</si>
  <si>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</si>
  <si>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</si>
  <si>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</si>
  <si>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</si>
  <si>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</si>
  <si>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</si>
  <si>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</si>
  <si>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</si>
  <si>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</si>
  <si>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</si>
  <si>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</si>
  <si>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</si>
  <si>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</si>
  <si>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</si>
  <si>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</si>
  <si>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</si>
  <si>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</si>
  <si>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</si>
  <si>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</si>
  <si>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</si>
  <si>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</si>
  <si>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</si>
  <si>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</si>
  <si>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</si>
  <si>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</si>
  <si>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</si>
  <si>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</si>
  <si>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</si>
  <si>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</si>
  <si>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</si>
  <si>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</si>
  <si>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</si>
  <si>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</si>
  <si>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</si>
  <si>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</si>
  <si>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</si>
  <si>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</si>
  <si>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</si>
  <si>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</si>
  <si>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</si>
  <si>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</si>
  <si>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</si>
  <si>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</si>
  <si>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</si>
  <si>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</si>
  <si>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</si>
  <si>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</si>
  <si>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</si>
  <si>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</si>
  <si>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</si>
  <si>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</si>
  <si>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</si>
  <si>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</si>
  <si>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</si>
  <si>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</si>
  <si>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</si>
  <si>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</si>
  <si>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</si>
  <si>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</si>
  <si>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</si>
  <si>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</si>
  <si>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</si>
  <si>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</si>
  <si>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</si>
  <si>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</si>
  <si>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</si>
  <si>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</si>
  <si>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</si>
  <si>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</si>
  <si>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</si>
  <si>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</si>
  <si>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</si>
  <si>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</si>
  <si>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</si>
  <si>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</si>
  <si>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</si>
  <si>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</si>
  <si>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</si>
  <si>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</si>
  <si>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</si>
  <si>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</si>
  <si>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</si>
  <si>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</si>
  <si>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</si>
  <si>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</si>
  <si>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</si>
  <si>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</si>
  <si>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</si>
  <si>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</si>
  <si>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</si>
  <si>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</si>
  <si>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</si>
  <si>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</si>
  <si>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</si>
  <si>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</si>
  <si>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</si>
  <si>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</si>
  <si>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</si>
  <si>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</si>
  <si>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</si>
  <si>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</si>
  <si>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</si>
  <si>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</si>
  <si>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</si>
  <si>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</si>
  <si>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</si>
  <si>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</si>
  <si>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</si>
  <si>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</si>
  <si>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</si>
  <si>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</si>
  <si>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</si>
  <si>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</si>
  <si>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</si>
  <si>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</si>
  <si>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</si>
  <si>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</si>
  <si>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</si>
  <si>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</si>
  <si>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</si>
  <si>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</si>
  <si>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</si>
  <si>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</si>
  <si>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</si>
  <si>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</si>
  <si>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</si>
  <si>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</si>
  <si>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</si>
  <si>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</si>
  <si>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</si>
  <si>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</si>
  <si>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</si>
  <si>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</si>
  <si>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</si>
  <si>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</si>
  <si>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</si>
  <si>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</si>
  <si>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</si>
  <si>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</si>
  <si>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</si>
  <si>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</si>
  <si>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</si>
  <si>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</si>
  <si>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</si>
  <si>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</si>
  <si>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</si>
  <si>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</si>
  <si>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</si>
  <si>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</si>
  <si>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</si>
  <si>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</si>
  <si>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</si>
  <si>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</si>
  <si>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</si>
  <si>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</si>
  <si>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</si>
  <si>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</si>
  <si>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</si>
  <si>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</si>
  <si>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</si>
  <si>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</si>
  <si>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</si>
  <si>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</si>
  <si>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</si>
  <si>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</si>
  <si>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</si>
  <si>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</si>
  <si>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</si>
  <si>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</si>
  <si>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</si>
  <si>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</si>
  <si>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</si>
  <si>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</si>
  <si>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</si>
  <si>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</si>
  <si>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</si>
  <si>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</si>
  <si>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</si>
  <si>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</si>
  <si>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</si>
  <si>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</si>
  <si>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</si>
  <si>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</si>
  <si>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</si>
  <si>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</si>
  <si>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</si>
  <si>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</si>
  <si>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</si>
  <si>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</si>
  <si>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</si>
  <si>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</si>
  <si>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</si>
  <si>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</si>
  <si>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</si>
  <si>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</si>
  <si>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</si>
  <si>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</si>
  <si>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</si>
  <si>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</si>
  <si>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</si>
  <si>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</si>
  <si>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</si>
  <si>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</si>
  <si>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</si>
  <si>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</si>
  <si>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</si>
  <si>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</si>
  <si>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</si>
  <si>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</si>
  <si>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</si>
  <si>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</si>
  <si>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</si>
  <si>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</si>
  <si>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</si>
  <si>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</si>
  <si>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</si>
  <si>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</si>
  <si>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</si>
  <si>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</si>
  <si>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</si>
  <si>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</si>
  <si>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</si>
  <si>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</si>
  <si>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</si>
  <si>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</si>
  <si>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</si>
  <si>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</si>
  <si>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</si>
  <si>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</si>
  <si>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</si>
  <si>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</si>
  <si>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</si>
  <si>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</si>
  <si>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</si>
  <si>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</si>
  <si>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</si>
  <si>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</si>
  <si>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</si>
  <si>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</si>
  <si>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</si>
  <si>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</si>
  <si>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</si>
  <si>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</si>
  <si>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</si>
  <si>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</si>
  <si>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</si>
  <si>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</si>
  <si>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</si>
  <si>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</si>
  <si>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</si>
  <si>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</si>
  <si>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</si>
  <si>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</si>
  <si>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</si>
  <si>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</si>
  <si>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</si>
  <si>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</si>
  <si>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</si>
  <si>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</si>
  <si>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</si>
  <si>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</si>
  <si>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</si>
  <si>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</si>
  <si>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</si>
  <si>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</si>
  <si>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</si>
  <si>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</si>
  <si>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</si>
  <si>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</si>
  <si>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</si>
  <si>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</si>
  <si>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</si>
  <si>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</si>
  <si>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</si>
  <si>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</si>
  <si>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</si>
  <si>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</si>
  <si>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</si>
  <si>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</si>
  <si>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</si>
  <si>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</si>
  <si>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</si>
  <si>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</si>
  <si>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</si>
  <si>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</si>
  <si>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</si>
  <si>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</si>
  <si>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</si>
  <si>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</si>
  <si>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</si>
  <si>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</si>
  <si>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</si>
  <si>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</si>
  <si>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</si>
  <si>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</si>
  <si>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</si>
  <si>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</si>
  <si>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</si>
  <si>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</si>
  <si>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</si>
  <si>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</si>
  <si>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</si>
  <si>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</si>
  <si>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</si>
  <si>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</si>
  <si>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</si>
  <si>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</si>
  <si>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</si>
  <si>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</si>
  <si>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</si>
  <si>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</si>
  <si>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</si>
  <si>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</si>
  <si>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</si>
  <si>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</si>
  <si>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</si>
  <si>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</si>
  <si>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</si>
  <si>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</si>
  <si>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</si>
  <si>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</si>
  <si>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</si>
  <si>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</si>
  <si>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</si>
  <si>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</si>
  <si>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</si>
  <si>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</si>
  <si>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</si>
  <si>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</si>
  <si>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</si>
  <si>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</si>
  <si>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</si>
  <si>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</si>
  <si>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</si>
  <si>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</si>
  <si>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</si>
  <si>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</si>
  <si>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</si>
  <si>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</si>
  <si>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</si>
  <si>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</si>
  <si>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</si>
  <si>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</si>
  <si>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</si>
  <si>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</si>
  <si>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</si>
  <si>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</si>
  <si>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</si>
  <si>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</si>
  <si>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</si>
  <si>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</si>
  <si>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</si>
  <si>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</si>
  <si>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</si>
  <si>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</si>
  <si>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</si>
  <si>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</si>
  <si>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</si>
  <si>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</si>
  <si>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</si>
  <si>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</si>
  <si>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</si>
  <si>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</si>
  <si>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</si>
  <si>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</si>
  <si>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</si>
  <si>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</si>
  <si>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</si>
  <si>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</si>
  <si>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</si>
  <si>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</si>
  <si>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</si>
  <si>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</si>
  <si>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</si>
  <si>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</si>
  <si>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</si>
  <si>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</si>
  <si>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</si>
  <si>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</si>
  <si>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</si>
  <si>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</si>
  <si>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</si>
  <si>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</si>
  <si>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</si>
  <si>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</si>
  <si>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</si>
  <si>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</si>
  <si>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</si>
  <si>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</si>
  <si>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</si>
  <si>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</si>
  <si>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</si>
  <si>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</si>
  <si>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</si>
  <si>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</si>
  <si>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</si>
  <si>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</si>
  <si>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</si>
  <si>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</si>
  <si>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</si>
  <si>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</si>
  <si>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</si>
  <si>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</si>
  <si>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</si>
  <si>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</si>
  <si>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</si>
  <si>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</si>
  <si>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</si>
  <si>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</si>
  <si>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</si>
  <si>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</si>
  <si>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</si>
  <si>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</si>
  <si>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</si>
  <si>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</si>
  <si>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</si>
  <si>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</si>
  <si>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</si>
  <si>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</si>
  <si>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</si>
  <si>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</si>
  <si>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</si>
  <si>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</si>
  <si>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</si>
  <si>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</si>
  <si>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</si>
  <si>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</si>
  <si>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</si>
  <si>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</si>
  <si>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</si>
  <si>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</si>
  <si>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</si>
  <si>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</si>
  <si>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</si>
  <si>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</si>
  <si>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</si>
  <si>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</si>
  <si>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</si>
  <si>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</si>
  <si>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</si>
  <si>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</si>
  <si>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</si>
  <si>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</si>
  <si>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</si>
  <si>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</si>
  <si>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</si>
  <si>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</si>
  <si>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</si>
  <si>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</si>
  <si>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</si>
  <si>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</si>
  <si>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</si>
  <si>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</si>
  <si>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</si>
  <si>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</si>
  <si>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</si>
  <si>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</si>
  <si>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</si>
  <si>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</si>
  <si>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</si>
  <si>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</si>
  <si>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</si>
  <si>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</si>
  <si>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</si>
  <si>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</si>
  <si>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</si>
  <si>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</si>
  <si>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</si>
  <si>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</si>
  <si>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</si>
  <si>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</si>
  <si>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</si>
  <si>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</si>
  <si>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</si>
  <si>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</si>
  <si>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</si>
  <si>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</si>
  <si>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</si>
  <si>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</si>
  <si>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</si>
  <si>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</si>
  <si>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</si>
  <si>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</si>
  <si>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</si>
  <si>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</si>
  <si>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</si>
  <si>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</si>
  <si>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</si>
  <si>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</si>
  <si>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</si>
  <si>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</si>
  <si>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</si>
  <si>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</si>
  <si>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</si>
  <si>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</si>
  <si>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</si>
  <si>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</si>
  <si>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</si>
  <si>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</si>
  <si>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</si>
  <si>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</si>
  <si>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</si>
  <si>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</si>
  <si>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</si>
  <si>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</si>
  <si>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</si>
  <si>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</si>
  <si>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</si>
  <si>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</si>
  <si>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</si>
  <si>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</si>
  <si>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</si>
  <si>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</si>
  <si>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</si>
  <si>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</si>
  <si>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</si>
  <si>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</si>
  <si>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</si>
  <si>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</si>
  <si>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</si>
  <si>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</si>
  <si>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</si>
  <si>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</si>
  <si>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</si>
  <si>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</si>
  <si>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</si>
  <si>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</si>
  <si>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</si>
  <si>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</si>
  <si>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</si>
  <si>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</si>
  <si>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</si>
  <si>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</si>
  <si>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</si>
  <si>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</si>
  <si>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</si>
  <si>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</si>
  <si>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</si>
  <si>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</si>
  <si>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</si>
  <si>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</si>
  <si>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</si>
  <si>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</si>
  <si>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</si>
  <si>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</si>
  <si>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</si>
  <si>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</si>
  <si>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</si>
  <si>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</si>
  <si>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</si>
  <si>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</si>
  <si>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</si>
  <si>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</si>
  <si>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</si>
  <si>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</si>
  <si>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</si>
  <si>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</si>
  <si>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</si>
  <si>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</si>
  <si>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</si>
  <si>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</si>
  <si>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</si>
  <si>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</si>
  <si>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</si>
  <si>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</si>
  <si>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</si>
  <si>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</si>
  <si>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</si>
  <si>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</si>
  <si>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</si>
  <si>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</si>
  <si>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</si>
  <si>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</si>
  <si>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</si>
  <si>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</si>
  <si>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</si>
  <si>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</si>
  <si>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</si>
  <si>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</si>
  <si>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</si>
  <si>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</si>
  <si>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</si>
  <si>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</si>
  <si>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</si>
  <si>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</si>
  <si>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</si>
  <si>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</si>
  <si>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</si>
  <si>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</si>
  <si>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</si>
  <si>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</si>
  <si>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</si>
  <si>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</si>
  <si>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</si>
  <si>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</si>
  <si>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</si>
  <si>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</si>
  <si>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</si>
  <si>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</si>
  <si>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</si>
  <si>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</si>
  <si>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</si>
  <si>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</si>
  <si>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</si>
  <si>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</si>
  <si>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</si>
  <si>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</si>
  <si>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</si>
  <si>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</si>
  <si>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</si>
  <si>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</si>
  <si>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</si>
  <si>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</si>
  <si>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</si>
  <si>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</si>
  <si>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</si>
  <si>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</si>
  <si>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</si>
  <si>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</si>
  <si>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</si>
  <si>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</si>
  <si>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</si>
  <si>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</si>
  <si>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</si>
  <si>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</si>
  <si>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</si>
  <si>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</si>
  <si>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</si>
  <si>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</si>
  <si>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</si>
  <si>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</si>
  <si>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</si>
  <si>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</si>
  <si>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</si>
  <si>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</si>
  <si>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</si>
  <si>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</si>
  <si>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</si>
  <si>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</si>
  <si>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</si>
  <si>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</si>
  <si>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</si>
  <si>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</si>
  <si>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</si>
  <si>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</si>
  <si>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</si>
  <si>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</si>
  <si>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</si>
  <si>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</si>
  <si>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</si>
  <si>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</si>
  <si>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</si>
  <si>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</si>
  <si>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</si>
  <si>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</si>
  <si>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</si>
  <si>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</si>
  <si>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</si>
  <si>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</si>
  <si>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</si>
  <si>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</si>
  <si>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</si>
  <si>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</si>
  <si>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</si>
  <si>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</si>
  <si>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</si>
  <si>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</si>
  <si>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</si>
  <si>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</si>
  <si>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</si>
  <si>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</si>
  <si>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</si>
  <si>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</si>
  <si>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</si>
  <si>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</si>
  <si>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</si>
  <si>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</si>
  <si>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</si>
  <si>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</si>
  <si>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</si>
  <si>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</si>
  <si>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</si>
  <si>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</si>
  <si>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</si>
  <si>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</si>
  <si>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</si>
  <si>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</si>
  <si>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</si>
  <si>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</si>
  <si>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</si>
  <si>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</si>
  <si>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</si>
  <si>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</si>
  <si>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</si>
  <si>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</si>
  <si>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</si>
  <si>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</si>
  <si>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</si>
  <si>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</si>
  <si>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</si>
  <si>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</si>
  <si>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</si>
  <si>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</si>
  <si>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</si>
  <si>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</si>
  <si>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</si>
  <si>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</si>
  <si>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</si>
  <si>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</si>
  <si>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</si>
  <si>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</si>
  <si>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</si>
  <si>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</si>
  <si>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</si>
  <si>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</si>
  <si>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</si>
  <si>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</si>
  <si>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</si>
  <si>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</si>
  <si>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</si>
  <si>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</si>
  <si>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</si>
  <si>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</si>
  <si>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</si>
  <si>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</si>
  <si>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</si>
  <si>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</si>
  <si>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</si>
  <si>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</si>
  <si>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</si>
  <si>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</si>
  <si>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</si>
  <si>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</si>
  <si>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</si>
  <si>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</si>
  <si>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</si>
  <si>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</si>
  <si>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</si>
  <si>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</si>
  <si>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</si>
  <si>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</si>
  <si>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</si>
  <si>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</si>
  <si>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</si>
  <si>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</si>
  <si>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</si>
  <si>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</si>
  <si>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</si>
  <si>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</si>
  <si>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</si>
  <si>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</si>
  <si>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</si>
  <si>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</si>
  <si>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</si>
  <si>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</si>
  <si>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</si>
  <si>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</si>
  <si>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</si>
  <si>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</si>
  <si>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</si>
  <si>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</si>
  <si>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</si>
  <si>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</si>
  <si>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</si>
  <si>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</si>
  <si>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</si>
  <si>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</si>
  <si>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</si>
  <si>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</si>
  <si>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</si>
  <si>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</si>
  <si>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</si>
  <si>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</si>
  <si>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</si>
  <si>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</si>
  <si>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</si>
  <si>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</si>
  <si>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</si>
  <si>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</si>
  <si>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</si>
  <si>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</si>
  <si>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</si>
  <si>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</si>
  <si>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</si>
  <si>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</si>
  <si>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</si>
  <si>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</si>
  <si>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</si>
  <si>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</si>
  <si>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</si>
  <si>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</si>
  <si>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</si>
  <si>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</si>
  <si>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</si>
  <si>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</si>
  <si>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</si>
  <si>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</si>
  <si>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</si>
  <si>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</si>
  <si>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</si>
  <si>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</si>
  <si>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</si>
  <si>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</si>
  <si>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</si>
  <si>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</si>
  <si>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</si>
  <si>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</si>
  <si>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</si>
  <si>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</si>
  <si>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</si>
  <si>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</si>
  <si>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</si>
  <si>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</si>
  <si>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</si>
  <si>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</si>
  <si>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</si>
  <si>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</si>
  <si>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</si>
  <si>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</si>
  <si>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</si>
  <si>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</si>
  <si>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</si>
  <si>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</si>
  <si>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</si>
  <si>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</si>
  <si>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</si>
  <si>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</si>
  <si>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</si>
  <si>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</si>
  <si>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</si>
  <si>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</si>
  <si>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</si>
  <si>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</si>
  <si>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</si>
  <si>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</si>
  <si>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</si>
  <si>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</si>
  <si>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</si>
  <si>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</si>
  <si>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</si>
  <si>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</si>
  <si>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</si>
  <si>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</si>
  <si>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</si>
  <si>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</si>
  <si>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</si>
  <si>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</si>
  <si>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</si>
  <si>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</si>
  <si>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</si>
  <si>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</si>
  <si>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</si>
  <si>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</si>
  <si>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</si>
  <si>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</si>
  <si>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</si>
  <si>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</si>
  <si>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</si>
  <si>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</si>
  <si>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</si>
  <si>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</si>
  <si>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</si>
  <si>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</si>
  <si>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</si>
  <si>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</si>
  <si>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</si>
  <si>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</si>
  <si>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</si>
  <si>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</si>
  <si>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</si>
  <si>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</si>
  <si>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</si>
  <si>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</si>
  <si>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</si>
  <si>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</si>
  <si>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</si>
  <si>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</si>
  <si>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</si>
  <si>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</si>
  <si>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</si>
  <si>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</si>
  <si>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</si>
  <si>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</si>
  <si>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</si>
  <si>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</si>
  <si>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</si>
  <si>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</si>
  <si>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</si>
  <si>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</si>
  <si>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</si>
  <si>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</si>
  <si>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</si>
  <si>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</si>
  <si>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</si>
  <si>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</si>
  <si>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</si>
  <si>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</si>
  <si>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</si>
  <si>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</si>
  <si>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</si>
  <si>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</si>
  <si>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</si>
  <si>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</si>
  <si>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</si>
  <si>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</si>
  <si>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</si>
  <si>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</si>
  <si>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</si>
  <si>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</si>
  <si>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</si>
  <si>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</si>
  <si>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</si>
  <si>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</si>
  <si>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</si>
  <si>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</si>
  <si>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</si>
  <si>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</si>
  <si>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</si>
  <si>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</si>
  <si>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</si>
  <si>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</si>
  <si>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</si>
  <si>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</si>
  <si>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</si>
  <si>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</si>
  <si>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</si>
  <si>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</si>
  <si>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</si>
  <si>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</si>
  <si>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</si>
  <si>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</si>
  <si>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</si>
  <si>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</si>
  <si>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</si>
  <si>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</si>
  <si>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</si>
  <si>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</si>
  <si>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</si>
  <si>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</si>
  <si>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</si>
  <si>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</si>
  <si>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</si>
  <si>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</si>
  <si>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</si>
  <si>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</si>
  <si>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</si>
  <si>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</si>
  <si>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</si>
  <si>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</si>
  <si>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</si>
  <si>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</si>
  <si>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</si>
  <si>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</si>
  <si>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</si>
  <si>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</si>
  <si>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</si>
  <si>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</si>
  <si>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</si>
  <si>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</si>
  <si>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</si>
  <si>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</si>
  <si>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</si>
  <si>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</si>
  <si>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</si>
  <si>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</si>
  <si>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</si>
  <si>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</si>
  <si>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</si>
  <si>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</si>
  <si>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</si>
  <si>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</si>
  <si>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</si>
  <si>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</si>
  <si>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</si>
  <si>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</si>
  <si>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</si>
  <si>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</si>
  <si>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</si>
  <si>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</si>
  <si>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</si>
  <si>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</si>
  <si>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</si>
  <si>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</si>
  <si>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</si>
  <si>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</si>
  <si>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</si>
  <si>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</si>
  <si>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</si>
  <si>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</si>
  <si>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</si>
  <si>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</si>
  <si>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</si>
  <si>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</si>
  <si>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</si>
  <si>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</si>
  <si>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</si>
  <si>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</si>
  <si>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</si>
  <si>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</si>
  <si>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</si>
  <si>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</si>
  <si>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</si>
  <si>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</si>
  <si>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</si>
  <si>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</si>
  <si>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</si>
  <si>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</si>
  <si>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</si>
  <si>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</si>
  <si>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</si>
  <si>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</si>
  <si>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</si>
  <si>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</si>
  <si>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</si>
  <si>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</si>
  <si>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</si>
  <si>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</si>
  <si>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</si>
  <si>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</si>
  <si>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</si>
  <si>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</si>
  <si>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</si>
  <si>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</si>
  <si>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</si>
  <si>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</si>
  <si>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</si>
  <si>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</si>
  <si>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</si>
  <si>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</si>
  <si>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</si>
  <si>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</si>
  <si>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</si>
  <si>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</si>
  <si>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</si>
  <si>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</si>
  <si>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</si>
  <si>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</si>
  <si>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</si>
  <si>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</si>
  <si>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</si>
  <si>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</si>
  <si>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</si>
  <si>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</si>
  <si>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</si>
  <si>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</si>
  <si>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</si>
  <si>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</si>
  <si>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</si>
  <si>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</si>
  <si>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</si>
  <si>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</si>
  <si>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</si>
  <si>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</si>
  <si>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</si>
  <si>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</si>
  <si>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</si>
  <si>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</si>
  <si>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</si>
  <si>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</si>
  <si>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</si>
  <si>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</si>
  <si>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</si>
  <si>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</si>
  <si>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</si>
  <si>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</si>
  <si>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</si>
  <si>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</si>
  <si>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</si>
  <si>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</si>
  <si>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</si>
  <si>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</si>
  <si>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</si>
  <si>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</si>
  <si>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</si>
  <si>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</si>
  <si>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</si>
  <si>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</si>
  <si>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</si>
  <si>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</si>
  <si>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</si>
  <si>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</si>
  <si>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</si>
  <si>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</si>
  <si>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</si>
  <si>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</si>
  <si>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</si>
  <si>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</si>
  <si>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</si>
  <si>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</si>
  <si>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</si>
  <si>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</si>
  <si>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</si>
  <si>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</si>
  <si>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</si>
  <si>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</si>
  <si>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</si>
  <si>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</si>
  <si>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</si>
  <si>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</si>
  <si>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</si>
  <si>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</si>
  <si>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</si>
  <si>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</si>
  <si>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</si>
  <si>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</si>
  <si>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</si>
  <si>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</si>
  <si>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</si>
  <si>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</si>
  <si>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</si>
  <si>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</si>
  <si>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</si>
  <si>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</si>
  <si>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</si>
  <si>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</si>
  <si>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</si>
  <si>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</si>
  <si>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</si>
  <si>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</si>
  <si>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</si>
  <si>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</si>
  <si>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</si>
  <si>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</si>
  <si>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</si>
  <si>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</si>
  <si>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</si>
  <si>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</si>
  <si>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</si>
  <si>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</si>
  <si>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</si>
  <si>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</si>
  <si>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</si>
  <si>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</si>
  <si>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</si>
  <si>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</si>
  <si>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</si>
  <si>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</si>
  <si>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</si>
  <si>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</si>
  <si>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</si>
  <si>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</si>
  <si>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</si>
  <si>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</si>
  <si>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</si>
  <si>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</si>
  <si>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</si>
  <si>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</si>
  <si>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</si>
  <si>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</si>
  <si>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</si>
  <si>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</si>
  <si>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</si>
  <si>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</si>
  <si>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</si>
  <si>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</si>
  <si>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</si>
  <si>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</si>
  <si>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</si>
  <si>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</si>
  <si>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</si>
  <si>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</si>
  <si>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</si>
  <si>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</si>
  <si>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</si>
  <si>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</si>
  <si>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</si>
  <si>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</si>
  <si>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</si>
  <si>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</si>
  <si>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</si>
  <si>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</si>
  <si>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</si>
  <si>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</si>
  <si>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</si>
  <si>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</si>
  <si>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</si>
  <si>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</si>
  <si>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</si>
  <si>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</si>
  <si>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</si>
  <si>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</si>
  <si>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</si>
  <si>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</si>
  <si>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</si>
  <si>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</si>
  <si>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</si>
  <si>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</si>
  <si>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</si>
  <si>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</si>
  <si>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</si>
  <si>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</si>
  <si>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</si>
  <si>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</si>
  <si>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</si>
  <si>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</si>
  <si>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</si>
  <si>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</si>
  <si>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</si>
  <si>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</si>
  <si>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</si>
  <si>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</si>
  <si>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</si>
  <si>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</si>
  <si>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</si>
  <si>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</si>
  <si>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</si>
  <si>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</si>
  <si>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</si>
  <si>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</si>
  <si>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</si>
  <si>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</si>
  <si>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</si>
  <si>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</si>
  <si>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</si>
  <si>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</si>
  <si>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</si>
  <si>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</si>
  <si>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</si>
  <si>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</si>
  <si>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</si>
  <si>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</si>
  <si>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</si>
  <si>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</si>
  <si>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</si>
  <si>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</si>
  <si>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</si>
  <si>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</si>
  <si>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</si>
  <si>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</si>
  <si>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</si>
  <si>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</si>
  <si>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</si>
  <si>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</si>
  <si>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</si>
  <si>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</si>
  <si>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</si>
  <si>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</si>
  <si>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</si>
  <si>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</si>
  <si>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</si>
  <si>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</si>
  <si>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</si>
  <si>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</si>
  <si>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</si>
  <si>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</si>
  <si>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</si>
  <si>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</si>
  <si>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</si>
  <si>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</si>
  <si>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</si>
  <si>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</si>
  <si>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</si>
  <si>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</si>
  <si>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</si>
  <si>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</si>
  <si>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</si>
  <si>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</si>
  <si>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</si>
  <si>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</si>
  <si>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</si>
  <si>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</si>
  <si>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</si>
  <si>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</si>
  <si>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</si>
  <si>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</si>
  <si>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</si>
  <si>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</si>
  <si>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</si>
  <si>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</si>
  <si>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</si>
  <si>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</si>
  <si>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</si>
  <si>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</si>
  <si>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</si>
  <si>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</si>
  <si>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</si>
  <si>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</si>
  <si>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</si>
  <si>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</si>
  <si>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</si>
  <si>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</si>
  <si>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</si>
  <si>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</si>
  <si>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</si>
  <si>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</si>
  <si>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</si>
  <si>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</si>
  <si>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</si>
  <si>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</si>
  <si>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</si>
  <si>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</si>
  <si>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</si>
  <si>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</si>
  <si>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</si>
  <si>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</si>
  <si>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</si>
  <si>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</si>
  <si>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</si>
  <si>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</si>
  <si>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</si>
  <si>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</si>
  <si>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</si>
  <si>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</si>
  <si>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</si>
  <si>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</si>
  <si>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</si>
  <si>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</si>
  <si>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</si>
  <si>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</si>
  <si>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</si>
  <si>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</si>
  <si>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</si>
  <si>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</si>
  <si>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</si>
  <si>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</si>
  <si>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</si>
  <si>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</si>
  <si>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</si>
  <si>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</si>
  <si>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</si>
  <si>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</si>
  <si>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</si>
  <si>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</si>
  <si>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</si>
  <si>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</si>
  <si>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</si>
  <si>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</si>
  <si>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</si>
  <si>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</si>
  <si>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</si>
  <si>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</si>
  <si>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</si>
  <si>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</si>
  <si>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</si>
  <si>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</si>
  <si>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</si>
  <si>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</si>
  <si>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</si>
  <si>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</si>
  <si>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</si>
  <si>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</si>
  <si>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</si>
  <si>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</si>
  <si>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</si>
  <si>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</si>
  <si>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</si>
  <si>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</si>
  <si>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</si>
  <si>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</si>
  <si>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</si>
  <si>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</si>
  <si>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</si>
  <si>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</si>
  <si>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</si>
  <si>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</si>
  <si>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</si>
  <si>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</si>
  <si>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</si>
  <si>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</si>
  <si>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</si>
  <si>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</si>
  <si>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</si>
  <si>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</si>
  <si>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</si>
  <si>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</si>
  <si>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</si>
  <si>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</si>
  <si>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</si>
  <si>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</si>
  <si>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</si>
  <si>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</si>
  <si>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</si>
  <si>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</si>
  <si>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</si>
  <si>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</si>
  <si>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</si>
  <si>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</si>
  <si>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</si>
  <si>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</si>
  <si>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</si>
  <si>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</si>
  <si>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</si>
  <si>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</si>
  <si>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</si>
  <si>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</si>
  <si>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</si>
  <si>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</si>
  <si>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</si>
  <si>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</si>
  <si>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</si>
  <si>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</si>
  <si>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</si>
  <si>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</si>
  <si>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</si>
  <si>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</si>
  <si>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</si>
  <si>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</si>
  <si>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</si>
  <si>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</si>
  <si>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</si>
  <si>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</si>
  <si>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</si>
  <si>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</si>
  <si>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</si>
  <si>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</si>
  <si>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</si>
  <si>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</si>
  <si>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</si>
  <si>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</si>
  <si>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</si>
  <si>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</si>
  <si>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</si>
  <si>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</si>
  <si>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</si>
  <si>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</si>
  <si>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</si>
  <si>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</si>
  <si>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</si>
  <si>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</si>
  <si>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</si>
  <si>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</si>
  <si>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</si>
  <si>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</si>
  <si>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</si>
  <si>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</si>
  <si>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</si>
  <si>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</si>
  <si>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</si>
  <si>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</si>
  <si>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</si>
  <si>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</si>
  <si>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</si>
  <si>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</si>
  <si>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</si>
  <si>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</si>
  <si>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</si>
  <si>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</si>
  <si>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</si>
  <si>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</si>
  <si>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</si>
  <si>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</si>
  <si>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</si>
  <si>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</si>
  <si>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</si>
  <si>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</si>
  <si>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</si>
  <si>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</si>
  <si>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</si>
  <si>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</si>
  <si>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</si>
  <si>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</si>
  <si>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</si>
  <si>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</si>
  <si>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</si>
  <si>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</si>
  <si>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</si>
  <si>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</si>
  <si>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</si>
  <si>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</si>
  <si>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</si>
  <si>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</si>
  <si>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</si>
  <si>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</si>
  <si>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</si>
  <si>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</si>
  <si>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</si>
  <si>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</si>
  <si>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</si>
  <si>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</si>
  <si>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</si>
  <si>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</si>
  <si>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</si>
  <si>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</si>
  <si>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</si>
  <si>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</si>
  <si>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</si>
  <si>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</si>
  <si>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</si>
  <si>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</si>
  <si>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</si>
  <si>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</si>
  <si>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</si>
  <si>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</si>
  <si>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</si>
  <si>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</si>
  <si>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</si>
  <si>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</si>
  <si>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</si>
  <si>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</si>
  <si>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</si>
  <si>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</si>
  <si>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</si>
  <si>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</si>
  <si>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</si>
  <si>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</si>
  <si>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</si>
  <si>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</si>
  <si>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</si>
  <si>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</si>
  <si>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</si>
  <si>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</si>
  <si>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</si>
  <si>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</si>
  <si>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</si>
  <si>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</si>
  <si>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</si>
  <si>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</si>
  <si>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</si>
  <si>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</si>
  <si>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</si>
  <si>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</si>
  <si>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</si>
  <si>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</si>
  <si>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</si>
  <si>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</si>
  <si>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</si>
  <si>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</si>
  <si>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</si>
  <si>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</si>
  <si>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</si>
  <si>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</si>
  <si>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</si>
  <si>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</si>
  <si>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</si>
  <si>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</si>
  <si>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</si>
  <si>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</si>
  <si>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</si>
  <si>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</si>
  <si>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</si>
  <si>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</si>
  <si>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</si>
  <si>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</si>
  <si>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</si>
  <si>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</si>
  <si>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</si>
  <si>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</si>
  <si>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</si>
  <si>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</si>
  <si>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</si>
  <si>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</si>
  <si>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</si>
  <si>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</si>
  <si>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</si>
  <si>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</si>
  <si>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</si>
  <si>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</si>
  <si>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</si>
  <si>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</si>
  <si>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</si>
  <si>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</si>
  <si>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</si>
  <si>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</si>
  <si>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</si>
  <si>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</si>
  <si>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</si>
  <si>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</si>
  <si>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</si>
  <si>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</si>
  <si>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</si>
  <si>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</si>
  <si>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</si>
  <si>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</si>
  <si>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</si>
  <si>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</si>
  <si>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</si>
  <si>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</si>
  <si>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</si>
  <si>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</si>
  <si>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</si>
  <si>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</si>
  <si>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</si>
  <si>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</si>
  <si>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</si>
  <si>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</si>
  <si>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</si>
  <si>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</si>
  <si>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</si>
  <si>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</si>
  <si>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</si>
  <si>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</si>
  <si>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</si>
  <si>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</si>
  <si>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</si>
  <si>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</si>
  <si>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</si>
  <si>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</si>
  <si>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</si>
  <si>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</si>
  <si>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</si>
  <si>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</si>
  <si>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</si>
  <si>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</si>
  <si>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</si>
  <si>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</si>
  <si>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</si>
  <si>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</si>
  <si>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</si>
  <si>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</si>
  <si>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</si>
  <si>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</si>
  <si>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</si>
  <si>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</si>
  <si>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</si>
  <si>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</si>
  <si>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</si>
  <si>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</si>
  <si>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</si>
  <si>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</si>
  <si>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</si>
  <si>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</si>
  <si>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</si>
  <si>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</si>
  <si>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</si>
  <si>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</si>
  <si>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</si>
  <si>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</si>
  <si>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</si>
  <si>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</si>
  <si>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</si>
  <si>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</si>
  <si>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</si>
  <si>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</si>
  <si>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</si>
  <si>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</si>
  <si>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</si>
  <si>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</si>
  <si>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</si>
  <si>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</si>
  <si>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</si>
  <si>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</si>
  <si>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</si>
  <si>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</si>
  <si>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</si>
  <si>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</si>
  <si>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</si>
  <si>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</si>
  <si>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</si>
  <si>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</si>
  <si>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</si>
  <si>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</si>
  <si>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</si>
  <si>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</si>
  <si>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</si>
  <si>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</si>
  <si>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</si>
  <si>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</si>
  <si>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</si>
  <si>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</si>
  <si>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</si>
  <si>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</si>
  <si>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</si>
  <si>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</si>
  <si>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</si>
  <si>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</si>
  <si>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</si>
  <si>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</si>
  <si>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</si>
  <si>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</si>
  <si>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</si>
  <si>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</si>
  <si>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</si>
  <si>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</si>
  <si>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</si>
  <si>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</si>
  <si>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</si>
  <si>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</si>
  <si>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</si>
  <si>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</si>
  <si>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</si>
  <si>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</si>
  <si>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</si>
  <si>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</si>
  <si>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</si>
  <si>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</si>
  <si>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</si>
  <si>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</si>
  <si>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</si>
  <si>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</si>
  <si>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</si>
  <si>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</si>
  <si>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</si>
  <si>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</si>
  <si>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</si>
  <si>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</si>
  <si>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</si>
  <si>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</si>
  <si>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</si>
  <si>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</si>
  <si>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</si>
  <si>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</si>
  <si>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</si>
  <si>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</si>
  <si>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</si>
  <si>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</si>
  <si>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</si>
  <si>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</si>
  <si>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</si>
  <si>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</si>
  <si>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</si>
  <si>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</si>
  <si>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</si>
  <si>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</si>
  <si>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</si>
  <si>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</si>
  <si>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</si>
  <si>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</si>
  <si>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</si>
  <si>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</si>
  <si>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</si>
  <si>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</si>
  <si>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</si>
  <si>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</si>
  <si>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</si>
  <si>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</si>
  <si>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</si>
  <si>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</si>
  <si>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</si>
  <si>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</si>
  <si>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</si>
  <si>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</si>
  <si>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</si>
  <si>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</si>
  <si>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</si>
  <si>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</si>
  <si>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</si>
  <si>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</si>
  <si>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</si>
  <si>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</si>
  <si>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</si>
  <si>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</si>
  <si>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</si>
  <si>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</si>
  <si>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</si>
  <si>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</si>
  <si>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</si>
  <si>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</si>
  <si>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</si>
  <si>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</si>
  <si>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</si>
  <si>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</si>
  <si>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</si>
  <si>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</si>
  <si>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</si>
  <si>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</si>
  <si>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</si>
  <si>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</si>
  <si>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</si>
  <si>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</si>
  <si>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</si>
  <si>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</si>
  <si>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</si>
  <si>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</si>
  <si>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</si>
  <si>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</si>
  <si>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</si>
  <si>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</si>
  <si>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</si>
  <si>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</si>
  <si>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</si>
  <si>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</si>
  <si>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</si>
  <si>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</si>
  <si>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</si>
  <si>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</si>
  <si>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</si>
  <si>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</si>
  <si>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</si>
  <si>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</si>
  <si>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</si>
  <si>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</si>
  <si>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</si>
  <si>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</si>
  <si>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</si>
  <si>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</si>
  <si>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</si>
  <si>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</si>
  <si>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</si>
  <si>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</si>
  <si>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</si>
  <si>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</si>
  <si>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</si>
  <si>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</si>
  <si>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</si>
  <si>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</si>
  <si>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</si>
  <si>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</si>
  <si>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</si>
  <si>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</si>
  <si>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</si>
  <si>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</si>
  <si>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</si>
  <si>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</si>
  <si>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</si>
  <si>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</si>
  <si>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</si>
  <si>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</si>
  <si>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</si>
  <si>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</si>
  <si>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</si>
  <si>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</si>
  <si>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</si>
  <si>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</si>
  <si>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</si>
  <si>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</si>
  <si>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</si>
  <si>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</si>
  <si>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</si>
  <si>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</si>
  <si>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</si>
  <si>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</si>
  <si>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</si>
  <si>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</si>
  <si>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</si>
  <si>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</si>
  <si>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</si>
  <si>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</si>
  <si>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</si>
  <si>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</si>
  <si>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</si>
  <si>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</si>
  <si>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</si>
  <si>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</si>
  <si>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</si>
  <si>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</si>
  <si>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</si>
  <si>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</si>
  <si>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</si>
  <si>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</si>
  <si>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</si>
  <si>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</si>
  <si>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</si>
  <si>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</si>
  <si>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</si>
  <si>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</si>
  <si>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</si>
  <si>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</si>
  <si>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</si>
  <si>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</si>
  <si>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</si>
  <si>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</si>
  <si>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</si>
  <si>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</si>
  <si>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</si>
  <si>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</si>
  <si>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</si>
  <si>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</si>
  <si>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</si>
  <si>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</si>
  <si>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</si>
  <si>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</si>
  <si>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</si>
  <si>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</si>
  <si>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</si>
  <si>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</si>
  <si>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</si>
  <si>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</si>
  <si>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</si>
  <si>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</si>
  <si>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</si>
  <si>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</si>
  <si>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</si>
  <si>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</si>
  <si>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</si>
  <si>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</si>
  <si>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</si>
  <si>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</si>
  <si>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</si>
  <si>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</si>
  <si>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</si>
  <si>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</si>
  <si>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</si>
  <si>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</si>
  <si>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</si>
  <si>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</si>
  <si>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</si>
  <si>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</si>
  <si>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</si>
  <si>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</si>
  <si>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</si>
  <si>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</si>
  <si>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</si>
  <si>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</si>
  <si>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</si>
  <si>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</si>
  <si>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</si>
  <si>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</si>
  <si>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</si>
  <si>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</si>
  <si>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</si>
  <si>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</si>
  <si>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</si>
  <si>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</si>
  <si>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</si>
  <si>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</si>
  <si>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</si>
  <si>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</si>
  <si>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</si>
  <si>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</si>
  <si>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</si>
  <si>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</si>
  <si>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</si>
  <si>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</si>
  <si>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</si>
  <si>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</si>
  <si>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</si>
  <si>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</si>
  <si>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</si>
  <si>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</si>
  <si>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</si>
  <si>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</si>
  <si>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</si>
  <si>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</si>
  <si>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</si>
  <si>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</si>
  <si>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</si>
  <si>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</si>
  <si>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</si>
  <si>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</si>
  <si>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</si>
  <si>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</si>
  <si>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</si>
  <si>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</si>
  <si>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</si>
  <si>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</si>
  <si>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</si>
  <si>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</si>
  <si>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</si>
  <si>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</si>
  <si>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</si>
  <si>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</si>
  <si>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</si>
  <si>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</si>
  <si>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</si>
  <si>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</si>
  <si>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</si>
  <si>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</si>
  <si>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</si>
  <si>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</si>
  <si>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</si>
  <si>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</si>
  <si>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</si>
  <si>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</si>
  <si>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</si>
  <si>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</si>
  <si>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</si>
  <si>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</si>
  <si>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</si>
  <si>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</si>
  <si>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</si>
  <si>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</si>
  <si>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</si>
  <si>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</si>
  <si>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</si>
  <si>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</si>
  <si>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</si>
  <si>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</si>
  <si>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</si>
  <si>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</si>
  <si>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</si>
  <si>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</si>
  <si>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</si>
  <si>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</si>
  <si>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</si>
  <si>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</si>
  <si>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</si>
  <si>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</si>
  <si>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</si>
  <si>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</si>
  <si>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</si>
  <si>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</si>
  <si>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</si>
  <si>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</si>
  <si>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</si>
  <si>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</si>
  <si>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</si>
  <si>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</si>
  <si>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</si>
  <si>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</si>
  <si>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</si>
  <si>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</si>
  <si>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</si>
  <si>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</si>
  <si>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</si>
  <si>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</si>
  <si>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</si>
  <si>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</si>
  <si>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</si>
  <si>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</si>
  <si>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</si>
  <si>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</si>
  <si>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</si>
  <si>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</si>
  <si>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</si>
  <si>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</si>
  <si>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</si>
  <si>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</si>
  <si>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</si>
  <si>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</si>
  <si>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</si>
  <si>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</si>
  <si>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</si>
  <si>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</si>
  <si>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</si>
  <si>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</si>
  <si>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</si>
  <si>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</si>
  <si>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</si>
  <si>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</si>
  <si>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</si>
  <si>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</si>
  <si>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</si>
  <si>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</si>
  <si>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</si>
  <si>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</si>
  <si>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</si>
  <si>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</si>
  <si>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</si>
  <si>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</si>
  <si>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</si>
  <si>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</si>
  <si>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</si>
  <si>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</si>
  <si>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</si>
  <si>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</si>
  <si>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</si>
  <si>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</si>
  <si>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</si>
  <si>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</si>
  <si>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</si>
  <si>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</si>
  <si>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</si>
  <si>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</si>
  <si>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</si>
  <si>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</si>
  <si>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</si>
  <si>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</si>
  <si>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</si>
  <si>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</si>
  <si>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</si>
  <si>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</si>
  <si>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</si>
  <si>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</si>
  <si>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</si>
  <si>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</si>
  <si>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</si>
  <si>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</si>
  <si>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</si>
  <si>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</si>
  <si>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</si>
  <si>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</si>
  <si>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</si>
  <si>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</si>
  <si>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</si>
  <si>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</si>
  <si>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</si>
  <si>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</si>
  <si>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</si>
  <si>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</si>
  <si>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</si>
  <si>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</si>
  <si>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</si>
  <si>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</si>
  <si>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</si>
  <si>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</si>
  <si>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</si>
  <si>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</si>
  <si>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</si>
  <si>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</si>
  <si>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</si>
  <si>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</si>
  <si>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</si>
  <si>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</si>
  <si>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</si>
  <si>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</si>
  <si>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</si>
  <si>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</si>
  <si>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</si>
  <si>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</si>
  <si>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</si>
  <si>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</si>
  <si>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</si>
  <si>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</si>
  <si>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</si>
  <si>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</si>
  <si>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</si>
  <si>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</si>
  <si>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</si>
  <si>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</si>
  <si>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</si>
  <si>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</si>
  <si>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</si>
  <si>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</si>
  <si>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</si>
  <si>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</si>
  <si>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</si>
  <si>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</si>
  <si>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</si>
  <si>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</si>
  <si>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</si>
  <si>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</si>
  <si>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</si>
  <si>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</si>
  <si>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</si>
  <si>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</si>
  <si>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</si>
  <si>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</si>
  <si>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</si>
  <si>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</si>
  <si>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</si>
  <si>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</si>
  <si>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</si>
  <si>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</si>
  <si>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</si>
  <si>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</si>
  <si>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</si>
  <si>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</si>
  <si>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</si>
  <si>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</si>
  <si>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</si>
  <si>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</si>
  <si>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</si>
  <si>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</si>
  <si>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</si>
  <si>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</si>
  <si>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</si>
  <si>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</si>
  <si>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</si>
  <si>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</si>
  <si>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</si>
  <si>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</si>
  <si>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</si>
  <si>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</si>
  <si>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</si>
  <si>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</si>
  <si>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</si>
  <si>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</si>
  <si>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</si>
  <si>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</si>
  <si>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</si>
  <si>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</si>
  <si>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</si>
  <si>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</si>
  <si>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</si>
  <si>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</si>
  <si>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</si>
  <si>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</si>
  <si>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</si>
  <si>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</si>
  <si>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</si>
  <si>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</si>
  <si>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</si>
  <si>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</si>
  <si>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</si>
  <si>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</si>
  <si>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</si>
  <si>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</si>
  <si>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</si>
  <si>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</si>
  <si>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</si>
  <si>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</si>
  <si>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</si>
  <si>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</si>
  <si>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</si>
  <si>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</si>
  <si>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</si>
  <si>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</si>
  <si>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</si>
  <si>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</si>
  <si>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</si>
  <si>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</si>
  <si>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</si>
  <si>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</si>
  <si>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</si>
  <si>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</si>
  <si>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</si>
  <si>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</si>
  <si>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</si>
  <si>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</si>
  <si>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</si>
  <si>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</si>
  <si>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</si>
  <si>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</si>
  <si>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</si>
  <si>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</si>
  <si>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</si>
  <si>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</si>
  <si>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</si>
  <si>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</si>
  <si>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</si>
  <si>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</si>
  <si>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</si>
  <si>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</si>
  <si>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</si>
  <si>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</si>
  <si>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</si>
  <si>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</si>
  <si>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</si>
  <si>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</si>
  <si>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</si>
  <si>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</si>
  <si>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</si>
  <si>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</si>
  <si>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</si>
  <si>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</si>
  <si>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</si>
  <si>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</si>
  <si>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</si>
  <si>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</si>
  <si>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</si>
  <si>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</si>
  <si>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</si>
  <si>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</si>
  <si>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</si>
  <si>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</si>
  <si>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</si>
  <si>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</si>
  <si>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</si>
  <si>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</si>
  <si>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</si>
  <si>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</si>
  <si>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</si>
  <si>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</si>
  <si>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</si>
  <si>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</si>
  <si>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</si>
  <si>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</si>
  <si>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</si>
  <si>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</si>
  <si>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</si>
  <si>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</si>
  <si>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</si>
  <si>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</si>
  <si>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</si>
  <si>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</si>
  <si>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</si>
  <si>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</si>
  <si>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</si>
  <si>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</si>
  <si>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</si>
  <si>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</si>
  <si>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</si>
  <si>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</si>
  <si>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</si>
  <si>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</si>
  <si>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</si>
  <si>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</si>
  <si>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</si>
  <si>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</si>
  <si>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</si>
  <si>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</si>
  <si>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</si>
  <si>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</si>
  <si>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</si>
  <si>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</si>
  <si>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</si>
  <si>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</si>
  <si>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</si>
  <si>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</si>
  <si>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</si>
  <si>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</si>
  <si>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</si>
  <si>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</si>
  <si>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</si>
  <si>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</si>
  <si>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</si>
  <si>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</si>
  <si>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</si>
  <si>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</si>
  <si>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</si>
  <si>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</si>
  <si>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</si>
  <si>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</si>
  <si>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</si>
  <si>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</si>
  <si>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</si>
  <si>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</si>
  <si>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</si>
  <si>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</si>
  <si>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</si>
  <si>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</si>
  <si>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</si>
  <si>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</si>
  <si>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</si>
  <si>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</si>
  <si>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</si>
  <si>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</si>
  <si>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</si>
  <si>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</si>
  <si>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</si>
  <si>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</si>
  <si>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</si>
  <si>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</si>
  <si>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</si>
  <si>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</si>
  <si>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</si>
  <si>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</si>
  <si>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</si>
  <si>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</si>
  <si>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</si>
  <si>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</si>
  <si>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</si>
  <si>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</si>
  <si>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</si>
  <si>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</si>
  <si>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</si>
  <si>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</si>
  <si>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</si>
  <si>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</si>
  <si>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</si>
  <si>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</si>
  <si>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</si>
  <si>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</si>
  <si>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</si>
  <si>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</si>
  <si>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</si>
  <si>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</si>
  <si>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</si>
  <si>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</si>
  <si>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</si>
  <si>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</si>
  <si>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</si>
  <si>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</si>
  <si>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</si>
  <si>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</si>
  <si>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</si>
  <si>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</si>
  <si>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</si>
  <si>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</si>
  <si>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</si>
  <si>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</si>
  <si>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</si>
  <si>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</si>
  <si>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</si>
  <si>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</si>
  <si>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</si>
  <si>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</si>
  <si>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</si>
  <si>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</si>
  <si>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</si>
  <si>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</si>
  <si>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</si>
  <si>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</si>
  <si>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</si>
  <si>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</si>
  <si>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</si>
  <si>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</si>
  <si>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</si>
  <si>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</si>
  <si>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</si>
  <si>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</si>
  <si>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</si>
  <si>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</si>
  <si>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</si>
  <si>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</si>
  <si>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</si>
  <si>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</si>
  <si>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</si>
  <si>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</si>
  <si>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</si>
  <si>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</si>
  <si>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</si>
  <si>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</si>
  <si>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</si>
  <si>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</si>
  <si>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</si>
  <si>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</si>
  <si>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</si>
  <si>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</si>
  <si>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</si>
  <si>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</si>
  <si>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</si>
  <si>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</si>
  <si>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</si>
  <si>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</si>
  <si>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</si>
  <si>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</si>
  <si>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</si>
  <si>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</si>
  <si>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</si>
  <si>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</si>
  <si>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</si>
  <si>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</si>
  <si>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</si>
  <si>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</si>
  <si>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</si>
  <si>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</si>
  <si>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</si>
  <si>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</si>
  <si>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</si>
  <si>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</si>
  <si>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</si>
  <si>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</si>
  <si>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</si>
  <si>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</si>
  <si>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</si>
  <si>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</si>
  <si>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</si>
  <si>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</si>
  <si>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</si>
  <si>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</si>
  <si>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</si>
  <si>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</si>
  <si>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</si>
  <si>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</si>
  <si>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</si>
  <si>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</si>
  <si>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</si>
  <si>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</si>
  <si>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</si>
  <si>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</si>
  <si>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</si>
  <si>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</si>
  <si>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</si>
  <si>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</si>
  <si>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</si>
  <si>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</si>
  <si>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</si>
  <si>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</si>
  <si>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</si>
  <si>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</si>
  <si>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</si>
  <si>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</si>
  <si>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</si>
  <si>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</si>
  <si>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</si>
  <si>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</si>
  <si>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</si>
  <si>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</si>
  <si>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</si>
  <si>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</si>
  <si>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</si>
  <si>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</si>
  <si>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</si>
  <si>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</si>
  <si>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</si>
  <si>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</si>
  <si>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</si>
  <si>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</si>
  <si>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</si>
  <si>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</si>
  <si>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</si>
  <si>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</si>
  <si>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</si>
  <si>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</si>
  <si>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</si>
  <si>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</si>
  <si>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</si>
  <si>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</si>
  <si>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</si>
  <si>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</si>
  <si>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</si>
  <si>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</si>
  <si>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</si>
  <si>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</si>
  <si>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</si>
  <si>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</si>
  <si>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</si>
  <si>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</si>
  <si>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</si>
  <si>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</si>
  <si>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</si>
  <si>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</si>
  <si>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</si>
  <si>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</si>
  <si>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</si>
  <si>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</si>
  <si>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</si>
  <si>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</si>
  <si>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</si>
  <si>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</si>
  <si>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</si>
  <si>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</si>
  <si>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</si>
  <si>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</si>
  <si>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</si>
  <si>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</si>
  <si>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</si>
  <si>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</si>
  <si>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</si>
  <si>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</si>
  <si>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</si>
  <si>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</si>
  <si>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</si>
  <si>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</si>
  <si>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</si>
  <si>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</si>
  <si>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</si>
  <si>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</si>
  <si>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</si>
  <si>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</si>
  <si>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</si>
  <si>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</si>
  <si>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</si>
  <si>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</si>
  <si>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</si>
  <si>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</si>
  <si>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</si>
  <si>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</si>
  <si>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</si>
  <si>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</si>
  <si>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</si>
  <si>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</si>
  <si>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</si>
  <si>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</si>
  <si>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</si>
  <si>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</si>
  <si>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</si>
  <si>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</si>
  <si>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</si>
  <si>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</si>
  <si>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</si>
  <si>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</si>
  <si>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</si>
  <si>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</si>
  <si>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</si>
  <si>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</si>
  <si>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</si>
  <si>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</si>
  <si>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</si>
  <si>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</si>
  <si>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</si>
  <si>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</si>
  <si>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</si>
  <si>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</si>
  <si>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</si>
  <si>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</si>
  <si>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</si>
  <si>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</si>
  <si>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</si>
  <si>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</si>
  <si>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</si>
  <si>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</si>
  <si>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</si>
  <si>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</si>
  <si>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</si>
  <si>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</si>
  <si>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</si>
  <si>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</si>
  <si>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</si>
  <si>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</si>
  <si>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</si>
  <si>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</si>
  <si>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</si>
  <si>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</si>
  <si>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</si>
  <si>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</si>
  <si>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</si>
  <si>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</si>
  <si>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</si>
  <si>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</si>
  <si>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</si>
  <si>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</si>
  <si>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</si>
  <si>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</si>
  <si>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</si>
  <si>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</si>
  <si>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</si>
  <si>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</si>
  <si>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</si>
  <si>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</si>
  <si>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</si>
  <si>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</si>
  <si>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</si>
  <si>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</si>
  <si>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</si>
  <si>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</si>
  <si>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</si>
  <si>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</si>
  <si>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</si>
  <si>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</si>
  <si>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</si>
  <si>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</si>
  <si>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</si>
  <si>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</si>
  <si>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</si>
  <si>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</si>
  <si>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</si>
  <si>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</si>
  <si>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</si>
  <si>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</si>
  <si>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</si>
  <si>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</si>
  <si>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</si>
  <si>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</si>
  <si>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</si>
  <si>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</si>
  <si>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</si>
  <si>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</si>
  <si>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</si>
  <si>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</si>
  <si>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</si>
  <si>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</si>
  <si>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</si>
  <si>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</si>
  <si>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</si>
  <si>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</si>
  <si>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</si>
  <si>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</si>
  <si>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</si>
  <si>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</si>
  <si>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</si>
  <si>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</si>
  <si>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</si>
  <si>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</si>
  <si>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</si>
  <si>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</si>
  <si>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</si>
  <si>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</si>
  <si>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</si>
  <si>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</si>
  <si>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</si>
  <si>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</si>
  <si>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</si>
  <si>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</si>
  <si>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</si>
  <si>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</si>
  <si>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</si>
  <si>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</si>
  <si>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</si>
  <si>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</si>
  <si>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</si>
  <si>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</si>
  <si>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</si>
  <si>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</si>
  <si>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</si>
  <si>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</si>
  <si>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</si>
  <si>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</si>
  <si>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</si>
  <si>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</si>
  <si>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</si>
  <si>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</si>
  <si>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</si>
  <si>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</si>
  <si>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</si>
  <si>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</si>
  <si>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</si>
  <si>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</si>
  <si>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</si>
  <si>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</si>
  <si>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</si>
  <si>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</si>
  <si>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</si>
  <si>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</si>
  <si>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</si>
  <si>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</si>
  <si>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</si>
  <si>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</si>
  <si>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</si>
  <si>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</si>
  <si>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</si>
  <si>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</si>
  <si>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</si>
  <si>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</si>
  <si>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</si>
  <si>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</si>
  <si>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</si>
  <si>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</si>
  <si>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</si>
  <si>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</si>
  <si>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</si>
  <si>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</si>
  <si>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</si>
  <si>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</si>
  <si>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</si>
  <si>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</si>
  <si>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</si>
  <si>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</si>
  <si>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</si>
  <si>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</si>
  <si>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</si>
  <si>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</si>
  <si>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</si>
  <si>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</si>
  <si>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</si>
  <si>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</si>
  <si>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</si>
  <si>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</si>
  <si>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</si>
  <si>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</si>
  <si>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</si>
  <si>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</si>
  <si>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</si>
  <si>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</si>
  <si>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</si>
  <si>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</si>
  <si>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</si>
  <si>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</si>
  <si>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</si>
  <si>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</si>
  <si>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</si>
  <si>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</si>
  <si>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</si>
  <si>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</si>
  <si>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</si>
  <si>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</si>
  <si>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</si>
  <si>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</si>
  <si>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</si>
  <si>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</si>
  <si>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</si>
  <si>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</si>
  <si>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</si>
  <si>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</si>
  <si>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</si>
  <si>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</si>
  <si>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</si>
  <si>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</si>
  <si>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</si>
  <si>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</si>
  <si>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</si>
  <si>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</si>
  <si>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</si>
  <si>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</si>
  <si>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</si>
  <si>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</si>
  <si>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</si>
  <si>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</si>
  <si>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</si>
  <si>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</si>
  <si>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</si>
  <si>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</si>
  <si>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</si>
  <si>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</si>
  <si>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</si>
  <si>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</si>
  <si>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</si>
  <si>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</si>
  <si>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</si>
  <si>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</si>
  <si>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</si>
  <si>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</si>
  <si>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</si>
  <si>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</si>
  <si>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</si>
  <si>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</si>
  <si>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</si>
  <si>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</si>
  <si>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</si>
  <si>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</si>
  <si>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</si>
  <si>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</si>
  <si>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</si>
  <si>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</si>
  <si>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</si>
  <si>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</si>
  <si>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</si>
  <si>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</si>
  <si>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</si>
  <si>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</si>
  <si>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</si>
  <si>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</si>
  <si>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</si>
  <si>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</si>
  <si>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</si>
  <si>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</si>
  <si>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</si>
  <si>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</si>
  <si>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</si>
  <si>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</si>
  <si>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</si>
  <si>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</si>
  <si>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</si>
  <si>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</si>
  <si>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</si>
  <si>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</si>
  <si>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</si>
  <si>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</si>
  <si>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</si>
  <si>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</si>
  <si>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</si>
  <si>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</si>
  <si>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</si>
  <si>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</si>
  <si>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</si>
  <si>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</si>
  <si>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</si>
  <si>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</si>
  <si>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</si>
  <si>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</si>
  <si>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</si>
  <si>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</si>
  <si>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</si>
  <si>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</si>
  <si>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</si>
  <si>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</si>
  <si>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</si>
  <si>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</si>
  <si>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</si>
  <si>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</si>
  <si>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</si>
  <si>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</si>
  <si>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</si>
  <si>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</si>
  <si>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</si>
  <si>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</si>
  <si>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</si>
  <si>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</si>
  <si>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</si>
  <si>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</si>
  <si>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</si>
  <si>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</si>
  <si>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</si>
  <si>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</si>
  <si>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</si>
  <si>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</si>
  <si>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</si>
  <si>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</si>
  <si>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</si>
  <si>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</si>
  <si>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</si>
  <si>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</si>
  <si>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</si>
  <si>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</si>
  <si>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</si>
  <si>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</si>
  <si>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</si>
  <si>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</si>
  <si>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</si>
  <si>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</si>
  <si>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</si>
  <si>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</si>
  <si>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</si>
  <si>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</si>
  <si>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</si>
  <si>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</si>
  <si>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</si>
  <si>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</si>
  <si>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</si>
  <si>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</si>
  <si>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</si>
  <si>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</si>
  <si>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</si>
  <si>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</si>
  <si>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</si>
  <si>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</si>
  <si>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</si>
  <si>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</si>
  <si>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</si>
  <si>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</si>
  <si>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</si>
  <si>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</si>
  <si>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</si>
  <si>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</si>
  <si>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</si>
  <si>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</si>
  <si>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</si>
  <si>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</si>
  <si>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</si>
  <si>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</si>
  <si>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</si>
  <si>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</si>
  <si>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</si>
  <si>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</si>
  <si>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</si>
  <si>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</si>
  <si>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</si>
  <si>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</si>
  <si>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</si>
  <si>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</si>
  <si>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</si>
  <si>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</si>
  <si>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</si>
  <si>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</si>
  <si>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</si>
  <si>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</si>
  <si>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</si>
  <si>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</si>
  <si>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</si>
  <si>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</si>
  <si>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</si>
  <si>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</si>
  <si>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</si>
  <si>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</si>
  <si>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</si>
  <si>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</si>
  <si>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</si>
  <si>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</si>
  <si>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</si>
  <si>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</si>
  <si>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</si>
  <si>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</si>
  <si>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</si>
  <si>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</si>
  <si>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</si>
  <si>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</si>
  <si>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</si>
  <si>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</si>
  <si>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</si>
  <si>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</si>
  <si>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</si>
  <si>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</si>
  <si>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</si>
  <si>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</si>
  <si>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</si>
  <si>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</si>
  <si>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</si>
  <si>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</si>
  <si>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</si>
  <si>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</si>
  <si>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</si>
  <si>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</si>
  <si>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</si>
  <si>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</si>
  <si>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</si>
  <si>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</si>
  <si>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</si>
  <si>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</si>
  <si>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</si>
  <si>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</si>
  <si>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</si>
  <si>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</si>
  <si>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</si>
  <si>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</si>
  <si>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</si>
  <si>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</si>
  <si>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</si>
  <si>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</si>
  <si>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</si>
  <si>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</si>
  <si>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</si>
  <si>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</si>
  <si>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</si>
  <si>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</si>
  <si>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</si>
  <si>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</si>
  <si>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</si>
  <si>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</si>
  <si>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</si>
  <si>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</si>
  <si>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</si>
  <si>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</si>
  <si>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</si>
  <si>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</si>
  <si>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</si>
  <si>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</si>
  <si>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</si>
  <si>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</si>
  <si>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</si>
  <si>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</si>
  <si>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</si>
  <si>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</si>
  <si>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</si>
  <si>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</si>
  <si>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</si>
  <si>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</si>
  <si>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</si>
  <si>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</si>
  <si>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</si>
  <si>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</si>
  <si>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</si>
  <si>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</si>
  <si>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</si>
  <si>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</si>
  <si>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</si>
  <si>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</si>
  <si>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</si>
  <si>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</si>
  <si>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</si>
  <si>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</si>
  <si>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</si>
  <si>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</si>
  <si>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</si>
  <si>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</si>
  <si>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</si>
  <si>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</si>
  <si>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</si>
  <si>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</si>
  <si>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</si>
  <si>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</si>
  <si>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</si>
  <si>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</si>
  <si>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</si>
  <si>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</si>
  <si>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</si>
  <si>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</si>
  <si>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</si>
  <si>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</si>
  <si>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</si>
  <si>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</si>
  <si>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</si>
  <si>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</si>
  <si>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</si>
  <si>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</si>
  <si>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</si>
  <si>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</si>
  <si>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</si>
  <si>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</si>
  <si>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</si>
  <si>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</si>
  <si>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</si>
  <si>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</si>
  <si>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</si>
  <si>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</si>
  <si>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</si>
  <si>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</si>
  <si>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</si>
  <si>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</si>
  <si>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</si>
  <si>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</si>
  <si>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</si>
  <si>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</si>
  <si>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</si>
  <si>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</si>
  <si>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</si>
  <si>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</si>
  <si>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</si>
  <si>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</si>
  <si>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</si>
  <si>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</si>
  <si>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</si>
  <si>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</si>
  <si>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</si>
  <si>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</si>
  <si>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</si>
  <si>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</si>
  <si>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</si>
  <si>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</si>
  <si>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</si>
  <si>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</si>
  <si>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</si>
  <si>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</si>
  <si>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</si>
  <si>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</si>
  <si>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</si>
  <si>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</si>
  <si>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</si>
  <si>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</si>
  <si>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</si>
  <si>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</si>
  <si>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</si>
  <si>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</si>
  <si>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</si>
  <si>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</si>
  <si>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</si>
  <si>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</si>
  <si>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</si>
  <si>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</si>
  <si>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</si>
  <si>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</si>
  <si>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</si>
  <si>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</si>
  <si>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</si>
  <si>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</si>
  <si>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</si>
  <si>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</si>
  <si>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</si>
  <si>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</si>
  <si>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</si>
  <si>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</si>
  <si>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</si>
  <si>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</si>
  <si>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</si>
  <si>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</si>
  <si>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</si>
  <si>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</si>
  <si>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</si>
  <si>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</si>
  <si>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</si>
  <si>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</si>
  <si>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</si>
  <si>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</si>
  <si>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</si>
  <si>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</si>
  <si>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</si>
  <si>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</si>
  <si>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</si>
  <si>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</si>
  <si>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</si>
  <si>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</si>
  <si>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</si>
  <si>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</si>
  <si>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</si>
  <si>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</si>
  <si>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</si>
  <si>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</si>
  <si>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</si>
  <si>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</si>
  <si>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</si>
  <si>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</si>
  <si>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</si>
  <si>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</si>
  <si>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</si>
  <si>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</si>
  <si>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</si>
  <si>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</si>
  <si>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</si>
  <si>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</si>
  <si>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</si>
  <si>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</si>
  <si>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</si>
  <si>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</si>
  <si>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</si>
  <si>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</si>
  <si>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</si>
  <si>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</si>
  <si>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</si>
  <si>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</si>
  <si>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</si>
  <si>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</si>
  <si>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</si>
  <si>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</si>
  <si>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</si>
  <si>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</si>
  <si>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</si>
  <si>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</si>
  <si>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</si>
  <si>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</si>
  <si>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</si>
  <si>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</si>
  <si>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</si>
  <si>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</si>
  <si>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</si>
  <si>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</si>
  <si>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</si>
  <si>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</si>
  <si>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</si>
  <si>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</si>
  <si>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</si>
  <si>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</si>
  <si>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</si>
  <si>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</si>
  <si>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</si>
  <si>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</si>
  <si>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</si>
  <si>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</si>
  <si>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</si>
  <si>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</si>
  <si>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</si>
  <si>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</si>
  <si>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</si>
  <si>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</si>
  <si>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</si>
  <si>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</si>
  <si>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</si>
  <si>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</si>
  <si>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</si>
  <si>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</si>
  <si>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</si>
  <si>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</si>
  <si>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</si>
  <si>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</si>
  <si>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</si>
  <si>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</si>
  <si>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</si>
  <si>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</si>
  <si>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</si>
  <si>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</si>
  <si>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</si>
  <si>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</si>
  <si>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</si>
  <si>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</si>
  <si>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</si>
  <si>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</si>
  <si>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</si>
  <si>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</si>
  <si>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</si>
  <si>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</si>
  <si>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</si>
  <si>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</si>
  <si>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</si>
  <si>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</si>
  <si>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</si>
  <si>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</si>
  <si>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</si>
  <si>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</si>
  <si>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</si>
  <si>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</si>
  <si>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</si>
  <si>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</si>
  <si>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</si>
  <si>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</si>
  <si>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</si>
  <si>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</si>
  <si>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</si>
  <si>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</si>
  <si>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</si>
  <si>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</si>
  <si>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</si>
  <si>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</si>
  <si>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</si>
  <si>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</si>
  <si>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</si>
  <si>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</si>
  <si>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</si>
  <si>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</si>
  <si>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</si>
  <si>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</si>
  <si>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</si>
  <si>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</si>
  <si>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</si>
  <si>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</si>
  <si>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</si>
  <si>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</si>
  <si>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</si>
  <si>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</si>
  <si>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</si>
  <si>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</si>
  <si>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</si>
  <si>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</si>
  <si>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</si>
  <si>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</si>
  <si>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</si>
  <si>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</si>
  <si>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</si>
  <si>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</si>
  <si>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</si>
  <si>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</si>
  <si>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</si>
  <si>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</si>
  <si>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</si>
  <si>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</si>
  <si>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</si>
  <si>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</si>
  <si>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</si>
  <si>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</si>
  <si>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</si>
  <si>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</si>
  <si>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</si>
  <si>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</si>
  <si>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</si>
  <si>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</si>
  <si>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</si>
  <si>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</si>
  <si>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</si>
  <si>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</si>
  <si>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</si>
  <si>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</si>
  <si>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</si>
  <si>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</si>
  <si>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</si>
  <si>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</si>
  <si>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</si>
  <si>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</si>
  <si>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</si>
  <si>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</si>
  <si>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</si>
  <si>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</si>
  <si>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</si>
  <si>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</si>
  <si>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</si>
  <si>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</si>
  <si>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</si>
  <si>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</si>
  <si>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</si>
  <si>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</si>
  <si>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</si>
  <si>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</si>
  <si>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</si>
  <si>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</si>
  <si>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</si>
  <si>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</si>
  <si>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</si>
  <si>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</si>
  <si>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</si>
  <si>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</si>
  <si>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</si>
  <si>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</si>
  <si>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</si>
  <si>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</si>
  <si>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</si>
  <si>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</si>
  <si>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</si>
  <si>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</si>
  <si>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</si>
  <si>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</si>
  <si>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</si>
  <si>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</si>
  <si>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</si>
  <si>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</si>
  <si>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</si>
  <si>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</si>
  <si>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</si>
  <si>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</si>
  <si>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</si>
  <si>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</si>
  <si>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</si>
  <si>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</si>
  <si>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</si>
  <si>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</si>
  <si>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</si>
  <si>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</si>
  <si>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</si>
  <si>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</si>
  <si>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</si>
  <si>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</si>
  <si>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</si>
  <si>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</si>
  <si>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</si>
  <si>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</si>
  <si>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</si>
  <si>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</si>
  <si>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</si>
  <si>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</si>
  <si>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</si>
  <si>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</si>
  <si>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</si>
  <si>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</si>
  <si>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</si>
  <si>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</si>
  <si>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</si>
  <si>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</si>
  <si>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</si>
  <si>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</si>
  <si>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</si>
  <si>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</si>
  <si>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</si>
  <si>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</si>
  <si>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</si>
  <si>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</si>
  <si>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</si>
  <si>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</si>
  <si>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</si>
  <si>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</si>
  <si>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</si>
  <si>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</si>
  <si>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</si>
  <si>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</si>
  <si>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</si>
  <si>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</si>
  <si>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</si>
  <si>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</si>
  <si>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</si>
  <si>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</si>
  <si>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</si>
  <si>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</si>
  <si>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</si>
  <si>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</si>
  <si>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</si>
  <si>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</si>
  <si>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</si>
  <si>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</si>
  <si>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</si>
  <si>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</si>
  <si>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</si>
  <si>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</si>
  <si>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</si>
  <si>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</si>
  <si>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</si>
  <si>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</si>
  <si>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</si>
  <si>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</si>
  <si>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</si>
  <si>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</si>
  <si>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</si>
  <si>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</si>
  <si>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</si>
  <si>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</si>
  <si>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</si>
  <si>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</si>
  <si>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</si>
  <si>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</si>
  <si>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</si>
  <si>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</si>
  <si>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</si>
  <si>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</si>
  <si>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</si>
  <si>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</si>
  <si>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</si>
  <si>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</si>
  <si>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</si>
  <si>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</si>
  <si>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</si>
  <si>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</si>
  <si>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</si>
  <si>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</si>
  <si>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</si>
  <si>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</si>
  <si>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</si>
  <si>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</si>
  <si>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</si>
  <si>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</si>
  <si>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</si>
  <si>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</si>
  <si>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</si>
  <si>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</si>
  <si>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</si>
  <si>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</si>
  <si>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</si>
  <si>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</si>
  <si>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</si>
  <si>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</si>
  <si>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</si>
  <si>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</si>
  <si>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</si>
  <si>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</si>
  <si>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</si>
  <si>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</si>
  <si>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</si>
  <si>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</si>
  <si>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</si>
  <si>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</si>
  <si>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</si>
  <si>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</si>
  <si>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</si>
  <si>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</si>
  <si>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</si>
  <si>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</si>
  <si>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</si>
  <si>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</si>
  <si>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</si>
  <si>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</si>
  <si>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</si>
  <si>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</si>
  <si>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</si>
  <si>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</si>
  <si>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</si>
  <si>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</si>
  <si>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</si>
  <si>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</si>
  <si>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</si>
  <si>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</si>
  <si>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</si>
  <si>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</si>
  <si>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</si>
  <si>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</si>
  <si>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</si>
  <si>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</si>
  <si>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</si>
  <si>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</si>
  <si>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</si>
  <si>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</si>
  <si>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</si>
  <si>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</si>
  <si>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</si>
  <si>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</si>
  <si>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</si>
  <si>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</si>
  <si>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</si>
  <si>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</si>
  <si>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</si>
  <si>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</si>
  <si>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</si>
  <si>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</si>
  <si>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</si>
  <si>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</si>
  <si>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</si>
  <si>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</si>
  <si>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</si>
  <si>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</si>
  <si>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</si>
  <si>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</si>
  <si>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</si>
  <si>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</si>
  <si>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</si>
  <si>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</si>
  <si>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</si>
  <si>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</si>
  <si>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</si>
  <si>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</si>
  <si>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</si>
  <si>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</si>
  <si>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</si>
  <si>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</si>
  <si>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</si>
  <si>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</si>
  <si>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</si>
  <si>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</si>
  <si>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</si>
  <si>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</si>
  <si>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</si>
  <si>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</si>
  <si>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</si>
  <si>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</si>
  <si>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</si>
  <si>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</si>
  <si>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</si>
  <si>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</si>
  <si>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</si>
  <si>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</si>
  <si>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</si>
  <si>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</si>
  <si>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</si>
  <si>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</si>
  <si>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</si>
  <si>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</si>
  <si>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</si>
  <si>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</si>
  <si>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</si>
  <si>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</si>
  <si>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</si>
  <si>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</si>
  <si>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</si>
  <si>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</si>
  <si>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</si>
  <si>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</si>
  <si>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</si>
  <si>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</si>
  <si>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</si>
  <si>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</si>
  <si>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</si>
  <si>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</si>
  <si>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</si>
  <si>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</si>
  <si>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</si>
  <si>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</si>
  <si>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</si>
  <si>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</si>
  <si>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</si>
  <si>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</si>
  <si>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</si>
  <si>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</si>
  <si>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</si>
  <si>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</si>
  <si>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</si>
  <si>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</si>
  <si>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</si>
  <si>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</si>
  <si>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</si>
  <si>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</si>
  <si>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</si>
  <si>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</si>
  <si>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</si>
  <si>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</si>
  <si>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</si>
  <si>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</si>
  <si>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</si>
  <si>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</si>
  <si>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</si>
  <si>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</si>
  <si>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</si>
  <si>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</si>
  <si>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</si>
  <si>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</si>
  <si>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</si>
  <si>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</si>
  <si>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</si>
  <si>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</si>
  <si>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</si>
  <si>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</si>
  <si>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</si>
  <si>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</si>
  <si>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</si>
  <si>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</si>
  <si>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</si>
  <si>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</si>
  <si>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</si>
  <si>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</si>
  <si>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</si>
  <si>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</si>
  <si>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</si>
  <si>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</si>
  <si>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</si>
  <si>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</si>
  <si>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</si>
  <si>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</si>
  <si>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</si>
  <si>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</si>
  <si>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</si>
  <si>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</si>
  <si>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</si>
  <si>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</si>
  <si>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</si>
  <si>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</si>
  <si>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</si>
  <si>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</si>
  <si>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</si>
  <si>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</si>
  <si>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</si>
  <si>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</si>
  <si>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</si>
  <si>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</si>
  <si>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</si>
  <si>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</si>
  <si>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</si>
  <si>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</si>
  <si>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</si>
  <si>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</si>
  <si>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</si>
  <si>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</si>
  <si>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</si>
  <si>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</si>
  <si>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</si>
  <si>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</si>
  <si>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</si>
  <si>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</si>
  <si>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</si>
  <si>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</si>
  <si>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</si>
  <si>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</si>
  <si>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</si>
  <si>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</si>
  <si>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</si>
  <si>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</si>
  <si>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</si>
  <si>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</si>
  <si>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</si>
  <si>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</si>
  <si>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</si>
  <si>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</si>
  <si>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</si>
  <si>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</si>
  <si>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</si>
  <si>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</si>
  <si>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</si>
  <si>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</si>
  <si>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</si>
  <si>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</si>
  <si>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</si>
  <si>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</si>
  <si>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</si>
  <si>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</si>
  <si>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</si>
  <si>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</si>
  <si>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</si>
  <si>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</si>
  <si>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</si>
  <si>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</si>
  <si>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</si>
  <si>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</si>
  <si>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</si>
  <si>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</si>
  <si>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</si>
  <si>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</si>
  <si>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</si>
  <si>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</si>
  <si>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</si>
  <si>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</si>
  <si>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</si>
  <si>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</si>
  <si>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</si>
  <si>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</si>
  <si>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</si>
  <si>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</si>
  <si>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</si>
  <si>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</si>
  <si>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</si>
  <si>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</si>
  <si>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</si>
  <si>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</si>
  <si>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</si>
  <si>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</si>
  <si>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</si>
  <si>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</si>
  <si>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</si>
  <si>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</si>
  <si>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</si>
  <si>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</si>
  <si>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</si>
  <si>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</si>
  <si>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</si>
  <si>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</si>
  <si>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</si>
  <si>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</si>
  <si>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</si>
  <si>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</si>
  <si>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</si>
  <si>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</si>
  <si>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</si>
  <si>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</si>
  <si>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</si>
  <si>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</si>
  <si>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</si>
  <si>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</si>
  <si>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</si>
  <si>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</si>
  <si>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</si>
  <si>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</si>
  <si>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</si>
  <si>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</si>
  <si>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</si>
  <si>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</si>
  <si>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</si>
  <si>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</si>
  <si>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</si>
  <si>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</si>
  <si>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</si>
  <si>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</si>
  <si>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</si>
  <si>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</si>
  <si>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</si>
  <si>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</si>
  <si>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</si>
  <si>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</si>
  <si>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</si>
  <si>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</si>
  <si>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</si>
  <si>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</si>
  <si>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</si>
  <si>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</si>
  <si>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</si>
  <si>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</si>
  <si>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</si>
  <si>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</si>
  <si>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</si>
  <si>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</si>
  <si>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</si>
  <si>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</si>
  <si>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</si>
  <si>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</si>
  <si>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</si>
  <si>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</si>
  <si>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</si>
  <si>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</si>
  <si>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</si>
  <si>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</si>
  <si>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</si>
  <si>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</si>
  <si>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</si>
  <si>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</si>
  <si>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</si>
  <si>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</si>
  <si>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</si>
  <si>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</si>
  <si>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</si>
  <si>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</si>
  <si>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</si>
  <si>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</si>
  <si>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</si>
  <si>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</si>
  <si>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</si>
  <si>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</si>
  <si>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</si>
  <si>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</si>
  <si>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</si>
  <si>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</si>
  <si>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</si>
  <si>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</si>
  <si>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</si>
  <si>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</si>
  <si>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</si>
  <si>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</si>
  <si>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</si>
  <si>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</si>
  <si>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</si>
  <si>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</si>
  <si>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</si>
  <si>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</si>
  <si>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</si>
  <si>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</si>
  <si>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</si>
  <si>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</si>
  <si>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</si>
  <si>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</si>
  <si>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</si>
  <si>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</si>
  <si>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</si>
  <si>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</si>
  <si>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</si>
  <si>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</si>
  <si>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</si>
  <si>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</si>
  <si>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</si>
  <si>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</si>
  <si>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</si>
  <si>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</si>
  <si>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</si>
  <si>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</si>
  <si>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</si>
  <si>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</si>
  <si>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</si>
  <si>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</si>
  <si>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</si>
  <si>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</si>
  <si>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</si>
  <si>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</si>
  <si>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</si>
  <si>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</si>
  <si>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</si>
  <si>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</si>
  <si>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</si>
  <si>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</si>
  <si>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</si>
  <si>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</si>
  <si>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</si>
  <si>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</si>
  <si>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</si>
  <si>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</si>
  <si>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</si>
  <si>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</si>
  <si>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</si>
  <si>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</si>
  <si>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</si>
  <si>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</si>
  <si>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</si>
  <si>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</si>
  <si>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</si>
  <si>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</si>
  <si>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</si>
  <si>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</si>
  <si>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</si>
  <si>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</si>
  <si>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</si>
  <si>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</si>
  <si>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</si>
  <si>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</si>
  <si>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</si>
  <si>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</si>
  <si>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</si>
  <si>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</si>
  <si>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</si>
  <si>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</si>
  <si>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</si>
  <si>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</si>
  <si>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</si>
  <si>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</si>
  <si>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</si>
  <si>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</si>
  <si>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</si>
  <si>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</si>
  <si>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</si>
  <si>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</si>
  <si>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</si>
  <si>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</si>
  <si>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</si>
  <si>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</si>
  <si>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</si>
  <si>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</si>
  <si>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</si>
  <si>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</si>
  <si>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</si>
  <si>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</si>
  <si>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</si>
  <si>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</si>
  <si>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</si>
  <si>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</si>
  <si>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</si>
  <si>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</si>
  <si>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</si>
  <si>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</si>
  <si>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</si>
  <si>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</si>
  <si>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</si>
  <si>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</si>
  <si>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</si>
  <si>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</si>
  <si>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</si>
  <si>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</si>
  <si>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</si>
  <si>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</si>
  <si>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</si>
  <si>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</si>
  <si>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</si>
  <si>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</si>
  <si>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</si>
  <si>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</si>
  <si>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</si>
  <si>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</si>
  <si>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</si>
  <si>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</si>
  <si>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</si>
  <si>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</si>
  <si>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</si>
  <si>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</si>
  <si>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</si>
  <si>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</si>
  <si>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</si>
  <si>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</si>
  <si>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</si>
  <si>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</si>
  <si>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</si>
  <si>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</si>
  <si>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</si>
  <si>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</si>
  <si>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</si>
  <si>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</si>
  <si>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</si>
  <si>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</si>
  <si>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</si>
  <si>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</si>
  <si>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</si>
  <si>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</si>
  <si>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</si>
  <si>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</si>
  <si>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</si>
  <si>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</si>
  <si>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</si>
  <si>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</si>
  <si>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</si>
  <si>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</si>
  <si>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</si>
  <si>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</si>
  <si>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</si>
  <si>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</si>
  <si>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</si>
  <si>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</si>
  <si>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</si>
  <si>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</si>
  <si>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</si>
  <si>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</si>
  <si>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</si>
  <si>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</si>
  <si>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</si>
  <si>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</si>
  <si>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</si>
  <si>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</si>
  <si>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</si>
  <si>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</si>
  <si>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</si>
  <si>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</si>
  <si>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</si>
  <si>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</si>
  <si>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</si>
  <si>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</si>
  <si>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</si>
  <si>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</si>
  <si>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</si>
  <si>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</si>
  <si>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</si>
  <si>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</si>
  <si>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</si>
  <si>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</si>
  <si>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</si>
  <si>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</si>
  <si>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</si>
  <si>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</si>
  <si>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</si>
  <si>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</si>
  <si>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</si>
  <si>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</si>
  <si>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</si>
  <si>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</si>
  <si>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</si>
  <si>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</si>
  <si>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</si>
  <si>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</si>
  <si>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</si>
  <si>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</si>
  <si>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</si>
  <si>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</si>
  <si>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</si>
  <si>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</si>
  <si>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</si>
  <si>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</si>
  <si>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</si>
  <si>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</si>
  <si>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</si>
  <si>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</si>
  <si>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</si>
  <si>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</si>
  <si>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</si>
  <si>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</si>
  <si>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</si>
  <si>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</si>
  <si>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</si>
  <si>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</si>
  <si>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</si>
  <si>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</si>
  <si>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</si>
  <si>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</si>
  <si>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</si>
  <si>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</si>
  <si>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</si>
  <si>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</si>
  <si>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</si>
  <si>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</si>
  <si>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</si>
  <si>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</si>
  <si>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</si>
  <si>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</si>
  <si>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</si>
  <si>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</si>
  <si>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</si>
  <si>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</si>
  <si>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</si>
  <si>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</si>
  <si>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</si>
  <si>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</si>
  <si>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</si>
  <si>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</si>
  <si>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</si>
  <si>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</si>
  <si>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</si>
  <si>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</si>
  <si>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</si>
  <si>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</si>
  <si>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</si>
  <si>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</si>
  <si>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</si>
  <si>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</si>
  <si>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</si>
  <si>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</si>
  <si>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</si>
  <si>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</si>
  <si>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</si>
  <si>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</si>
  <si>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</si>
  <si>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</si>
  <si>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</si>
  <si>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</si>
  <si>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</si>
  <si>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</si>
  <si>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</si>
  <si>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</si>
  <si>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</si>
  <si>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</si>
  <si>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</si>
  <si>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</si>
  <si>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</si>
  <si>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</si>
  <si>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</si>
  <si>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</si>
  <si>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</si>
  <si>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</si>
  <si>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</si>
  <si>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</si>
  <si>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</si>
  <si>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</si>
  <si>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</si>
  <si>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</si>
  <si>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</si>
  <si>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</si>
  <si>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</si>
  <si>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</si>
  <si>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</si>
  <si>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</si>
  <si>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</si>
  <si>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</si>
  <si>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</si>
  <si>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</si>
  <si>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</si>
  <si>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</si>
  <si>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</si>
  <si>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</si>
  <si>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</si>
  <si>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</si>
  <si>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</si>
  <si>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</si>
  <si>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</si>
  <si>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</si>
  <si>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</si>
  <si>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</si>
  <si>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</si>
  <si>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</si>
  <si>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</si>
  <si>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</si>
  <si>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</si>
  <si>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</si>
  <si>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</si>
  <si>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</si>
  <si>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</si>
  <si>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</si>
  <si>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</si>
  <si>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</si>
  <si>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</si>
  <si>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</si>
  <si>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</si>
  <si>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</si>
  <si>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</si>
  <si>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</si>
  <si>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</si>
  <si>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</si>
  <si>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</si>
  <si>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</si>
  <si>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</si>
  <si>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</si>
  <si>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</si>
  <si>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</si>
  <si>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</si>
  <si>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</si>
  <si>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</si>
  <si>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</si>
  <si>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</si>
  <si>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</si>
  <si>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</si>
  <si>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</si>
  <si>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</si>
  <si>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</si>
  <si>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</si>
  <si>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</si>
  <si>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</si>
  <si>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</si>
  <si>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</si>
  <si>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</si>
  <si>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</si>
  <si>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</si>
  <si>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</si>
  <si>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</si>
  <si>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</si>
  <si>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</si>
  <si>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</si>
  <si>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</si>
  <si>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</si>
  <si>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</si>
  <si>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</si>
  <si>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</si>
  <si>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</si>
  <si>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</si>
  <si>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</si>
  <si>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</si>
  <si>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</si>
  <si>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</si>
  <si>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</si>
  <si>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</si>
  <si>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</si>
  <si>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</si>
  <si>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</si>
  <si>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</si>
  <si>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</si>
  <si>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</si>
  <si>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</si>
  <si>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</si>
  <si>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</si>
  <si>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</si>
  <si>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</si>
  <si>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</si>
  <si>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</si>
  <si>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</si>
  <si>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</si>
  <si>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</si>
  <si>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</si>
  <si>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</si>
  <si>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</si>
  <si>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</si>
  <si>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</si>
  <si>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</si>
  <si>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</si>
  <si>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</si>
  <si>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</si>
  <si>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</si>
  <si>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</si>
  <si>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</si>
  <si>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</si>
  <si>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</si>
  <si>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</si>
  <si>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</si>
  <si>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</si>
  <si>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</si>
  <si>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</si>
  <si>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</si>
  <si>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</si>
  <si>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</si>
  <si>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</si>
  <si>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</si>
  <si>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</si>
  <si>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</si>
  <si>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</si>
  <si>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</si>
  <si>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</si>
  <si>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</si>
  <si>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</si>
  <si>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</si>
  <si>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</si>
  <si>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</si>
  <si>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</si>
  <si>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</si>
  <si>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</si>
  <si>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</si>
  <si>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</si>
  <si>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</si>
  <si>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</si>
  <si>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</si>
  <si>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</si>
  <si>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</si>
  <si>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</si>
  <si>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</si>
  <si>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</si>
  <si>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</si>
  <si>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</si>
  <si>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</si>
  <si>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</si>
  <si>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</si>
  <si>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</si>
  <si>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</si>
  <si>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</si>
  <si>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</si>
  <si>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</si>
  <si>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</si>
  <si>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</si>
  <si>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</si>
  <si>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</si>
  <si>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</si>
  <si>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</si>
  <si>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</si>
  <si>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</si>
  <si>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</si>
  <si>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</si>
  <si>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</si>
  <si>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</si>
  <si>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</si>
  <si>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</si>
  <si>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</si>
  <si>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</si>
  <si>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</si>
  <si>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</si>
  <si>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</si>
  <si>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</si>
  <si>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</si>
  <si>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</si>
  <si>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</si>
  <si>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</si>
  <si>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</si>
  <si>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</si>
  <si>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</si>
  <si>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</si>
  <si>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</si>
  <si>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</si>
  <si>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</si>
  <si>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</si>
  <si>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</si>
  <si>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</si>
  <si>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</si>
  <si>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</si>
  <si>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</si>
  <si>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</si>
  <si>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</si>
  <si>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</si>
  <si>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</si>
  <si>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</si>
  <si>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</si>
  <si>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</si>
  <si>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</si>
  <si>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</si>
  <si>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</si>
  <si>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</si>
  <si>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</si>
  <si>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</si>
  <si>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</si>
  <si>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</si>
  <si>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</si>
  <si>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</si>
  <si>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</si>
  <si>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</si>
  <si>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</si>
  <si>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</si>
  <si>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</si>
  <si>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</si>
  <si>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</si>
  <si>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</si>
  <si>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</si>
  <si>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</si>
  <si>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</si>
  <si>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</si>
  <si>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</si>
  <si>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</si>
  <si>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</si>
  <si>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</si>
  <si>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</si>
  <si>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</si>
  <si>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</si>
  <si>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</si>
  <si>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</si>
  <si>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</si>
  <si>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</si>
  <si>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</si>
  <si>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</si>
  <si>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</si>
  <si>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</si>
  <si>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</si>
  <si>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</si>
  <si>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</si>
  <si>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</si>
  <si>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</si>
  <si>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</si>
  <si>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</si>
  <si>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</si>
  <si>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</si>
  <si>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</si>
  <si>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</si>
  <si>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</si>
  <si>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</si>
  <si>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</si>
  <si>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</si>
  <si>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</si>
  <si>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</si>
  <si>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</si>
  <si>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</si>
  <si>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</si>
  <si>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</si>
  <si>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</si>
  <si>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</si>
  <si>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</si>
  <si>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</si>
  <si>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</si>
  <si>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</si>
  <si>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</si>
  <si>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</si>
  <si>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</si>
  <si>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</si>
  <si>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</si>
  <si>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</si>
  <si>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</si>
  <si>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</si>
  <si>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</si>
  <si>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</si>
  <si>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</si>
  <si>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</si>
  <si>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</si>
  <si>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</si>
  <si>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</si>
  <si>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</si>
  <si>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</si>
  <si>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</si>
  <si>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</si>
  <si>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</si>
  <si>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</si>
  <si>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</si>
  <si>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</si>
  <si>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</si>
  <si>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</si>
  <si>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</si>
  <si>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</si>
  <si>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</si>
  <si>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</si>
  <si>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</si>
  <si>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</si>
  <si>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</si>
  <si>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</si>
  <si>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</si>
  <si>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</si>
  <si>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</si>
  <si>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</si>
  <si>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</si>
  <si>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</si>
  <si>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</si>
  <si>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</si>
  <si>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</si>
  <si>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</si>
  <si>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</si>
  <si>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</si>
  <si>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</si>
  <si>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</si>
  <si>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</si>
  <si>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</si>
  <si>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</si>
  <si>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</si>
  <si>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</si>
  <si>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</si>
  <si>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</si>
  <si>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</si>
  <si>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</si>
  <si>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</si>
  <si>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</si>
  <si>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</si>
  <si>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</si>
  <si>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</si>
  <si>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</si>
  <si>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</si>
  <si>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</si>
  <si>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</si>
  <si>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</si>
  <si>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</si>
  <si>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</si>
  <si>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</si>
  <si>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</si>
  <si>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</si>
  <si>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</si>
  <si>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</si>
  <si>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</si>
  <si>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</si>
  <si>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</si>
  <si>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</si>
  <si>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</si>
  <si>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</si>
  <si>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</si>
  <si>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</si>
  <si>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</si>
  <si>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</si>
  <si>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</si>
  <si>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</si>
  <si>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</si>
  <si>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</si>
  <si>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</si>
  <si>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</si>
  <si>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</si>
  <si>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</si>
  <si>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</si>
  <si>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</si>
  <si>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</si>
  <si>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</si>
  <si>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</si>
  <si>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</si>
  <si>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</si>
  <si>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</si>
  <si>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</si>
  <si>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</si>
  <si>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</si>
  <si>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</si>
  <si>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</si>
  <si>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</si>
  <si>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</si>
  <si>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</si>
  <si>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</si>
  <si>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</si>
  <si>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</si>
  <si>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</si>
  <si>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</si>
  <si>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</si>
  <si>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</si>
  <si>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</si>
  <si>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</si>
  <si>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</si>
  <si>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</si>
  <si>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</si>
  <si>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</si>
  <si>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</si>
  <si>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</si>
  <si>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</si>
  <si>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</si>
  <si>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</si>
  <si>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</si>
  <si>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</si>
  <si>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</si>
  <si>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</si>
  <si>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</si>
  <si>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</si>
  <si>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</si>
  <si>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</si>
  <si>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</si>
  <si>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</si>
  <si>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</si>
  <si>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</si>
  <si>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</si>
  <si>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</si>
  <si>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</si>
  <si>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</si>
  <si>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</si>
  <si>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</si>
  <si>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</si>
  <si>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</si>
  <si>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</si>
  <si>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</si>
  <si>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</si>
  <si>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</si>
  <si>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</si>
  <si>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</si>
  <si>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</si>
  <si>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</si>
  <si>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</si>
  <si>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</si>
  <si>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</si>
  <si>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</si>
  <si>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</si>
  <si>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</si>
  <si>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</si>
  <si>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</si>
  <si>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</si>
  <si>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</si>
  <si>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</si>
  <si>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</si>
  <si>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</si>
  <si>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</si>
  <si>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</si>
  <si>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</si>
  <si>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</si>
  <si>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</si>
  <si>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</si>
  <si>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</si>
  <si>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</si>
  <si>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</si>
  <si>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</si>
  <si>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</si>
  <si>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</si>
  <si>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</si>
  <si>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</si>
  <si>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</si>
  <si>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</si>
  <si>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</si>
  <si>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</si>
  <si>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</si>
  <si>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</si>
  <si>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</si>
  <si>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</si>
  <si>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</si>
  <si>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</si>
  <si>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</si>
  <si>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</si>
  <si>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</si>
  <si>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</si>
  <si>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</si>
  <si>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</si>
  <si>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</si>
  <si>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</si>
  <si>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</si>
  <si>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</si>
  <si>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</si>
  <si>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</si>
  <si>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</si>
  <si>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</si>
  <si>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</si>
  <si>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</si>
  <si>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</si>
  <si>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</si>
  <si>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</si>
  <si>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</si>
  <si>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</si>
  <si>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</si>
  <si>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</si>
  <si>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</si>
  <si>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</si>
  <si>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</si>
  <si>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</si>
  <si>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</si>
  <si>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</si>
  <si>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</si>
  <si>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</si>
  <si>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</si>
  <si>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</si>
  <si>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</si>
  <si>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</si>
  <si>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</si>
  <si>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</si>
  <si>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</si>
  <si>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</si>
  <si>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</si>
  <si>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</si>
  <si>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</si>
  <si>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</si>
  <si>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</si>
  <si>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</si>
  <si>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</si>
  <si>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</si>
  <si>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</si>
  <si>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</si>
  <si>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</si>
  <si>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</si>
  <si>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</si>
  <si>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</si>
  <si>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</si>
  <si>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</si>
  <si>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</si>
  <si>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</si>
  <si>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</si>
  <si>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</si>
  <si>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</si>
  <si>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</si>
  <si>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</si>
  <si>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</si>
  <si>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</si>
  <si>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</si>
  <si>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</si>
  <si>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</si>
  <si>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</si>
  <si>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</si>
  <si>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</si>
  <si>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</si>
  <si>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</si>
  <si>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</si>
  <si>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</si>
  <si>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</si>
  <si>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</si>
  <si>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</si>
  <si>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</si>
  <si>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</si>
  <si>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</si>
  <si>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</si>
  <si>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</si>
  <si>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</si>
  <si>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</si>
  <si>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</si>
  <si>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</si>
  <si>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</si>
  <si>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</si>
  <si>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</si>
  <si>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</si>
  <si>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</si>
  <si>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</si>
  <si>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</si>
  <si>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</si>
  <si>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</si>
  <si>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</si>
  <si>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</si>
  <si>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</si>
  <si>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</si>
  <si>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</si>
  <si>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</si>
  <si>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</si>
  <si>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</si>
  <si>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</si>
  <si>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</si>
  <si>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</si>
  <si>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</si>
  <si>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</si>
  <si>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</si>
  <si>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</si>
  <si>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</si>
  <si>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</si>
  <si>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</si>
  <si>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</si>
  <si>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</si>
  <si>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</si>
  <si>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</si>
  <si>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</si>
  <si>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</si>
  <si>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</si>
  <si>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</si>
  <si>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</si>
  <si>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</si>
  <si>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</si>
  <si>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</si>
  <si>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</si>
  <si>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</si>
  <si>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</si>
  <si>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</si>
  <si>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</si>
  <si>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</si>
  <si>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</si>
  <si>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</si>
  <si>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</si>
  <si>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</si>
  <si>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</si>
  <si>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</si>
  <si>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</si>
  <si>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</si>
  <si>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</si>
  <si>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</si>
  <si>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</si>
  <si>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</si>
  <si>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</si>
  <si>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</si>
  <si>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</si>
  <si>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</si>
  <si>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</si>
  <si>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</si>
  <si>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</si>
  <si>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</si>
  <si>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</si>
  <si>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</si>
  <si>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</si>
  <si>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</si>
  <si>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</si>
  <si>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</si>
  <si>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</si>
  <si>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</si>
  <si>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</si>
  <si>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</si>
  <si>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</si>
  <si>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</si>
  <si>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</si>
  <si>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</si>
  <si>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</si>
  <si>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</si>
  <si>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</si>
  <si>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</si>
  <si>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</si>
  <si>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</si>
  <si>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</si>
  <si>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</si>
  <si>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</si>
  <si>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</si>
  <si>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</si>
  <si>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</si>
  <si>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</si>
  <si>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</si>
  <si>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</si>
  <si>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</si>
  <si>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</si>
  <si>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</si>
  <si>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</si>
  <si>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</si>
  <si>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</si>
  <si>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</si>
  <si>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</si>
  <si>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</si>
  <si>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</si>
  <si>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</si>
  <si>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</si>
  <si>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</si>
  <si>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</si>
  <si>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</si>
  <si>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</si>
  <si>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</si>
  <si>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</si>
  <si>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</si>
  <si>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</si>
  <si>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</si>
  <si>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</si>
  <si>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</si>
  <si>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</si>
  <si>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</si>
  <si>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</si>
  <si>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</si>
  <si>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</si>
  <si>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</si>
  <si>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</si>
  <si>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</si>
  <si>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</si>
  <si>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</si>
  <si>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</si>
  <si>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</si>
  <si>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</si>
  <si>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</si>
  <si>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</si>
  <si>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</si>
  <si>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</si>
  <si>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</si>
  <si>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</si>
  <si>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</si>
  <si>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</si>
  <si>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</si>
  <si>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</si>
  <si>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</si>
  <si>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</si>
  <si>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</si>
  <si>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</si>
  <si>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</si>
  <si>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</si>
  <si>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</si>
  <si>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</si>
  <si>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</si>
  <si>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</si>
  <si>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</si>
  <si>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</si>
  <si>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</si>
  <si>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</si>
  <si>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</si>
  <si>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</si>
  <si>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</si>
  <si>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</si>
  <si>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</si>
  <si>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</si>
  <si>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</si>
  <si>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</si>
  <si>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</si>
  <si>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</si>
  <si>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</si>
  <si>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</si>
  <si>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</si>
  <si>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</si>
  <si>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</si>
  <si>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</si>
  <si>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</si>
  <si>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</si>
  <si>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</si>
  <si>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</si>
  <si>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</si>
  <si>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</si>
  <si>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</si>
  <si>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</si>
  <si>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</si>
  <si>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</si>
  <si>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</si>
  <si>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</si>
  <si>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</si>
  <si>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</si>
  <si>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</si>
  <si>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</si>
  <si>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</si>
  <si>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</si>
  <si>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</si>
  <si>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</si>
  <si>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</si>
  <si>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</si>
  <si>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</si>
  <si>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</si>
  <si>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</si>
  <si>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</si>
  <si>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</si>
  <si>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</si>
  <si>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</si>
  <si>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</si>
  <si>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</si>
  <si>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</si>
  <si>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</si>
  <si>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</si>
  <si>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</si>
  <si>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</si>
  <si>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</si>
  <si>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</si>
  <si>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</si>
  <si>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</si>
  <si>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</si>
  <si>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</si>
  <si>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</si>
  <si>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</si>
  <si>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</si>
  <si>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</si>
  <si>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</si>
  <si>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</si>
  <si>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</si>
  <si>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</si>
  <si>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</si>
  <si>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</si>
  <si>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</si>
  <si>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</si>
  <si>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</si>
  <si>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</si>
  <si>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</si>
  <si>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</si>
  <si>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</si>
  <si>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</si>
  <si>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</si>
  <si>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</si>
  <si>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</si>
  <si>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</si>
  <si>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</si>
  <si>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</si>
  <si>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</si>
  <si>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</si>
  <si>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</si>
  <si>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</si>
  <si>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</si>
  <si>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</si>
  <si>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</si>
  <si>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</si>
  <si>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</si>
  <si>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</si>
  <si>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</si>
  <si>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</si>
  <si>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</si>
  <si>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</si>
  <si>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</si>
  <si>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</si>
  <si>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</si>
  <si>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</si>
  <si>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</si>
  <si>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</si>
  <si>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</si>
  <si>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</si>
  <si>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</si>
  <si>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</si>
  <si>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</si>
  <si>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</si>
  <si>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</si>
  <si>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</si>
  <si>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</si>
  <si>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</si>
  <si>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</si>
  <si>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</si>
  <si>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</si>
  <si>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</si>
  <si>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</si>
  <si>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</si>
  <si>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</si>
  <si>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</si>
  <si>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</si>
  <si>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</si>
  <si>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</si>
  <si>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</si>
  <si>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</si>
  <si>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</si>
  <si>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</si>
  <si>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</si>
  <si>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</si>
  <si>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</si>
  <si>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</si>
  <si>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</si>
  <si>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</si>
  <si>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</si>
  <si>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</si>
  <si>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</si>
  <si>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</si>
  <si>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</si>
  <si>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</si>
  <si>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</si>
  <si>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</si>
  <si>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</si>
  <si>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</si>
  <si>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</si>
  <si>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</si>
  <si>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</si>
  <si>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</si>
  <si>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</si>
  <si>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</si>
  <si>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</si>
  <si>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</si>
  <si>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</si>
  <si>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</si>
  <si>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</si>
  <si>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</si>
  <si>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</si>
  <si>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</si>
  <si>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</si>
  <si>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</si>
  <si>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</si>
  <si>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</si>
  <si>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</si>
  <si>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</si>
  <si>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</si>
  <si>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</si>
  <si>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</si>
  <si>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</si>
  <si>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</si>
  <si>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</si>
  <si>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</si>
  <si>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</si>
  <si>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</si>
  <si>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</si>
  <si>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</si>
  <si>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</si>
  <si>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</si>
  <si>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</si>
  <si>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</si>
  <si>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</si>
  <si>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</si>
  <si>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</si>
  <si>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</si>
  <si>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</si>
  <si>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</si>
  <si>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</si>
  <si>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</si>
  <si>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</si>
  <si>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</si>
  <si>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</si>
  <si>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</si>
  <si>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</si>
  <si>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</si>
  <si>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</si>
  <si>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</si>
  <si>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</si>
  <si>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</si>
  <si>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</si>
  <si>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</si>
  <si>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</si>
  <si>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</si>
  <si>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</si>
  <si>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</si>
  <si>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</si>
  <si>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</si>
  <si>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</si>
  <si>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</si>
  <si>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</si>
  <si>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</si>
  <si>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</si>
  <si>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</si>
  <si>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</si>
  <si>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</si>
  <si>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</si>
  <si>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</si>
  <si>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</si>
  <si>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</si>
  <si>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</si>
  <si>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</si>
  <si>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</si>
  <si>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</si>
  <si>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</si>
  <si>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</si>
  <si>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</si>
  <si>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</si>
  <si>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</si>
  <si>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</si>
  <si>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</si>
  <si>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</si>
  <si>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</si>
  <si>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</si>
  <si>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</si>
  <si>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</si>
  <si>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</si>
  <si>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</si>
  <si>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</si>
  <si>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</si>
  <si>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</si>
  <si>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</si>
  <si>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</si>
  <si>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</si>
  <si>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</si>
  <si>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</si>
  <si>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</si>
  <si>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</si>
  <si>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</si>
  <si>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</si>
  <si>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</si>
  <si>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</si>
  <si>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</si>
  <si>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</si>
  <si>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</si>
  <si>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</si>
  <si>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</si>
  <si>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</si>
  <si>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</si>
  <si>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</si>
  <si>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</si>
  <si>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</si>
  <si>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</si>
  <si>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</si>
  <si>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</si>
  <si>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</si>
  <si>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</si>
  <si>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</si>
  <si>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</si>
  <si>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</si>
  <si>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</si>
  <si>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</si>
  <si>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</si>
  <si>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</si>
  <si>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</si>
  <si>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</si>
  <si>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</si>
  <si>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</si>
  <si>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</si>
  <si>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</si>
  <si>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</si>
  <si>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</si>
  <si>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</si>
  <si>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</si>
  <si>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</si>
  <si>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</si>
  <si>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</si>
  <si>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</si>
  <si>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</si>
  <si>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</si>
  <si>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</si>
  <si>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</si>
  <si>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</si>
  <si>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</si>
  <si>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</si>
  <si>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</si>
  <si>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</si>
  <si>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</si>
  <si>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</si>
  <si>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</si>
  <si>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</si>
  <si>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</si>
  <si>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</si>
  <si>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</si>
  <si>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</si>
  <si>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</si>
  <si>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</si>
  <si>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</si>
  <si>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</si>
  <si>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</si>
  <si>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</si>
  <si>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</si>
  <si>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</si>
  <si>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</si>
  <si>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</si>
  <si>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</si>
  <si>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</si>
  <si>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</si>
  <si>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</si>
  <si>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</si>
  <si>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</si>
  <si>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</si>
  <si>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</si>
  <si>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</si>
  <si>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</si>
  <si>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</si>
  <si>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</si>
  <si>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</si>
  <si>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</si>
  <si>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</si>
  <si>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</si>
  <si>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</si>
  <si>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</si>
  <si>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</si>
  <si>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</si>
  <si>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</si>
  <si>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</si>
  <si>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</si>
  <si>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</si>
  <si>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</si>
  <si>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</si>
  <si>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</si>
  <si>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</si>
  <si>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</si>
  <si>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</si>
  <si>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</si>
  <si>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</si>
  <si>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</si>
  <si>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</si>
  <si>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</si>
  <si>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</si>
  <si>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</si>
  <si>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</si>
  <si>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</si>
  <si>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</si>
  <si>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</si>
  <si>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</si>
  <si>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</si>
  <si>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</si>
  <si>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</si>
  <si>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</si>
  <si>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</si>
  <si>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</si>
  <si>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</si>
  <si>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</si>
  <si>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</si>
  <si>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</si>
  <si>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</si>
  <si>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</si>
  <si>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</si>
  <si>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</si>
  <si>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</si>
  <si>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</si>
  <si>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</si>
  <si>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</si>
  <si>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</si>
  <si>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</si>
  <si>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</si>
  <si>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</si>
  <si>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</si>
  <si>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</si>
  <si>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</si>
  <si>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</si>
  <si>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</si>
  <si>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</si>
  <si>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</si>
  <si>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</si>
  <si>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</si>
  <si>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</si>
  <si>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</si>
  <si>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</si>
  <si>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</si>
  <si>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</si>
  <si>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</si>
  <si>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</si>
  <si>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</si>
  <si>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</si>
  <si>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</si>
  <si>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</si>
  <si>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</si>
  <si>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</si>
  <si>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</si>
  <si>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</si>
  <si>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</si>
  <si>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</si>
  <si>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</si>
  <si>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</si>
  <si>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</si>
  <si>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</si>
  <si>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</si>
  <si>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</si>
  <si>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</si>
  <si>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</si>
  <si>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</si>
  <si>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</si>
  <si>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</si>
  <si>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</si>
  <si>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</si>
  <si>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</si>
  <si>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</si>
  <si>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</si>
  <si>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</si>
  <si>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</si>
  <si>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</si>
  <si>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</si>
  <si>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</si>
  <si>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</si>
  <si>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</si>
  <si>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</si>
  <si>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</si>
  <si>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</si>
  <si>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</si>
  <si>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</si>
  <si>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</si>
  <si>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</si>
  <si>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</si>
  <si>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</si>
  <si>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</si>
  <si>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</si>
  <si>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</si>
  <si>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</si>
  <si>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</si>
  <si>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</si>
  <si>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</si>
  <si>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</si>
  <si>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</si>
  <si>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</si>
  <si>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</si>
  <si>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</si>
  <si>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</si>
  <si>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</si>
  <si>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</si>
  <si>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</si>
  <si>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</si>
  <si>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</si>
  <si>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</si>
  <si>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</si>
  <si>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</si>
  <si>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</si>
  <si>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</si>
  <si>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</si>
  <si>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</si>
  <si>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</si>
  <si>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</si>
  <si>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</si>
  <si>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</si>
  <si>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</si>
  <si>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</si>
  <si>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</si>
  <si>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</si>
  <si>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</si>
  <si>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</si>
  <si>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</si>
  <si>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</si>
  <si>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</si>
  <si>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</si>
  <si>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</si>
  <si>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</si>
  <si>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</si>
  <si>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</si>
  <si>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</si>
  <si>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</si>
  <si>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</si>
  <si>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</si>
  <si>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</si>
  <si>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</si>
  <si>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</si>
  <si>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</si>
  <si>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</si>
  <si>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</si>
  <si>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</si>
  <si>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</si>
  <si>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</si>
  <si>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</si>
  <si>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</si>
  <si>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</si>
  <si>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</si>
  <si>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</si>
  <si>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</si>
  <si>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</si>
  <si>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</si>
  <si>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</si>
  <si>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</si>
  <si>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</si>
  <si>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</si>
  <si>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</si>
  <si>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</si>
  <si>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</si>
  <si>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</si>
  <si>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</si>
  <si>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</si>
  <si>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</si>
  <si>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</si>
  <si>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</si>
  <si>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</si>
  <si>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</si>
  <si>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</si>
  <si>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</si>
  <si>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</si>
  <si>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</si>
  <si>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</si>
  <si>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</si>
  <si>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</si>
  <si>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</si>
  <si>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</si>
  <si>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</si>
  <si>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</si>
  <si>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</si>
  <si>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</si>
  <si>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</si>
  <si>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</si>
  <si>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</si>
  <si>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</si>
  <si>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</si>
  <si>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</si>
  <si>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</si>
  <si>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</si>
  <si>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</si>
  <si>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</si>
  <si>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</si>
  <si>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</si>
  <si>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</si>
  <si>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</si>
  <si>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</si>
  <si>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</si>
  <si>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</si>
  <si>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</si>
  <si>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</si>
  <si>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</si>
  <si>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</si>
  <si>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</si>
  <si>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</si>
  <si>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</si>
  <si>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</si>
  <si>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</si>
  <si>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</si>
  <si>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</si>
  <si>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</si>
  <si>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</si>
  <si>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</si>
  <si>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</si>
  <si>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</si>
  <si>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</si>
  <si>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</si>
  <si>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</si>
  <si>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</si>
  <si>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</si>
  <si>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</si>
  <si>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</si>
  <si>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</si>
  <si>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</si>
  <si>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</si>
  <si>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</si>
  <si>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</si>
  <si>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</si>
  <si>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</si>
  <si>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</si>
  <si>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</si>
  <si>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</si>
  <si>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</si>
  <si>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</si>
  <si>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</si>
  <si>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</si>
  <si>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</si>
  <si>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</si>
  <si>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</si>
  <si>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</si>
  <si>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</si>
  <si>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</si>
  <si>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</si>
  <si>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</si>
  <si>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</si>
  <si>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</si>
  <si>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</si>
  <si>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</si>
  <si>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</si>
  <si>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</si>
  <si>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</si>
  <si>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</si>
  <si>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</si>
  <si>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</si>
  <si>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</si>
  <si>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</si>
  <si>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</si>
  <si>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</si>
  <si>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</si>
  <si>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</si>
  <si>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</si>
  <si>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</si>
  <si>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</si>
  <si>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</si>
  <si>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</si>
  <si>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</si>
  <si>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</si>
  <si>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</si>
  <si>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</si>
  <si>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</si>
  <si>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</si>
  <si>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</si>
  <si>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</si>
  <si>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</si>
  <si>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</si>
  <si>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</si>
  <si>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</si>
  <si>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</si>
  <si>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</si>
  <si>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</si>
  <si>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</si>
  <si>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</si>
  <si>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</si>
  <si>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</si>
  <si>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</si>
  <si>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</si>
  <si>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</si>
  <si>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</si>
  <si>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</si>
  <si>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</si>
  <si>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</si>
  <si>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</si>
  <si>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</si>
  <si>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</si>
  <si>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</si>
  <si>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</si>
  <si>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</si>
  <si>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</si>
  <si>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</si>
  <si>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</si>
  <si>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</si>
  <si>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</si>
  <si>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</si>
  <si>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</si>
  <si>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</si>
  <si>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</si>
  <si>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</si>
  <si>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</si>
  <si>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</si>
  <si>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</si>
  <si>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</si>
  <si>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</si>
  <si>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</si>
  <si>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</si>
  <si>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</si>
  <si>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</si>
  <si>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</si>
  <si>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</si>
  <si>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</si>
  <si>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</si>
  <si>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</si>
  <si>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</si>
  <si>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</si>
  <si>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</si>
  <si>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</si>
  <si>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</si>
  <si>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</si>
  <si>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</si>
  <si>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</si>
  <si>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</si>
  <si>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</si>
  <si>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</si>
  <si>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</si>
  <si>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</si>
  <si>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</si>
  <si>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</si>
  <si>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</si>
  <si>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</si>
  <si>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</si>
  <si>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</si>
  <si>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</si>
  <si>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</si>
  <si>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</si>
  <si>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</si>
  <si>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</si>
  <si>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</si>
  <si>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</si>
  <si>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</si>
  <si>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</si>
  <si>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</si>
  <si>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</si>
  <si>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</si>
  <si>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</si>
  <si>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</si>
  <si>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</si>
  <si>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</si>
  <si>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</si>
  <si>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</si>
  <si>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</si>
  <si>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</si>
  <si>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</si>
  <si>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</si>
  <si>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</si>
  <si>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</si>
  <si>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</si>
  <si>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</si>
  <si>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</si>
  <si>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</si>
  <si>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</si>
  <si>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</si>
  <si>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</si>
  <si>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</si>
  <si>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</si>
  <si>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</si>
  <si>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</si>
  <si>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</si>
  <si>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</si>
  <si>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</si>
  <si>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</si>
  <si>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</si>
  <si>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</si>
  <si>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</si>
  <si>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</si>
  <si>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</si>
  <si>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</si>
  <si>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</si>
  <si>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</si>
  <si>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</si>
  <si>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</si>
  <si>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</si>
  <si>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</si>
  <si>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</si>
  <si>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</si>
  <si>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</si>
  <si>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</si>
  <si>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</si>
  <si>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</si>
  <si>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</si>
  <si>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</si>
  <si>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</si>
  <si>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</si>
  <si>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</si>
  <si>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</si>
  <si>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</si>
  <si>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</si>
  <si>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</si>
  <si>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</si>
  <si>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</si>
  <si>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</si>
  <si>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</si>
  <si>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</si>
  <si>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</si>
  <si>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</si>
  <si>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</si>
  <si>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</si>
  <si>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</si>
  <si>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</si>
  <si>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</si>
  <si>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</si>
  <si>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</si>
  <si>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</si>
  <si>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</si>
  <si>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</si>
  <si>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</si>
  <si>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</si>
  <si>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</si>
  <si>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</si>
  <si>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</si>
  <si>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</si>
  <si>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</si>
  <si>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</si>
  <si>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</si>
  <si>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</si>
  <si>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</si>
  <si>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</si>
  <si>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</si>
  <si>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</si>
  <si>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</si>
  <si>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</si>
  <si>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</si>
  <si>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</si>
  <si>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</si>
  <si>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</si>
  <si>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</si>
  <si>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</si>
  <si>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</si>
  <si>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</si>
  <si>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</si>
  <si>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</si>
  <si>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</si>
  <si>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</si>
  <si>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</si>
  <si>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</si>
  <si>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</si>
  <si>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</si>
  <si>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</si>
  <si>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</si>
  <si>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</si>
  <si>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</si>
  <si>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</si>
  <si>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</si>
  <si>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</si>
  <si>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</si>
  <si>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</si>
  <si>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</si>
  <si>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</si>
  <si>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</si>
  <si>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</si>
  <si>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</si>
  <si>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</si>
  <si>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</si>
  <si>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</si>
  <si>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</si>
  <si>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</si>
  <si>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</si>
  <si>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</si>
  <si>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</si>
  <si>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</si>
  <si>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</si>
  <si>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</si>
  <si>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</si>
  <si>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</si>
  <si>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</si>
  <si>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</si>
  <si>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</si>
  <si>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</si>
  <si>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</si>
  <si>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</si>
  <si>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</si>
  <si>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</si>
  <si>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</si>
  <si>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</si>
  <si>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</si>
  <si>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</si>
  <si>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</si>
  <si>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</si>
  <si>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</si>
  <si>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</si>
  <si>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</si>
  <si>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</si>
  <si>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</si>
  <si>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</si>
  <si>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</si>
  <si>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</si>
  <si>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</si>
  <si>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</si>
  <si>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</si>
  <si>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</si>
  <si>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</si>
  <si>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</si>
  <si>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</si>
  <si>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</si>
  <si>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</si>
  <si>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</si>
  <si>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</si>
  <si>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</si>
  <si>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</si>
  <si>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</si>
  <si>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</si>
  <si>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</si>
  <si>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</si>
  <si>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</si>
  <si>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</si>
  <si>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</si>
  <si>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</si>
  <si>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</si>
  <si>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</si>
  <si>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</si>
  <si>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</si>
  <si>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</si>
  <si>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</si>
  <si>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</si>
  <si>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</si>
  <si>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</si>
  <si>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</si>
  <si>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</si>
  <si>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</si>
  <si>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</si>
  <si>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</si>
  <si>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</si>
  <si>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</si>
  <si>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</si>
  <si>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</si>
  <si>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</si>
  <si>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</si>
  <si>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</si>
  <si>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</si>
  <si>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</si>
  <si>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</si>
  <si>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</si>
  <si>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</si>
  <si>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</si>
  <si>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</si>
  <si>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</si>
  <si>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</si>
  <si>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</si>
  <si>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</si>
  <si>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</si>
  <si>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</si>
  <si>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</si>
  <si>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</si>
  <si>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</si>
  <si>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</si>
  <si>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</si>
  <si>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</si>
  <si>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</si>
  <si>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</si>
  <si>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</si>
  <si>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</si>
  <si>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</si>
  <si>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</si>
  <si>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</si>
  <si>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</si>
  <si>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</si>
  <si>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</si>
  <si>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</si>
  <si>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</si>
  <si>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</si>
  <si>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</si>
  <si>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</si>
  <si>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</si>
  <si>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</si>
  <si>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</si>
  <si>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</si>
  <si>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</si>
  <si>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</si>
  <si>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</si>
  <si>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</si>
  <si>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</si>
  <si>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</si>
  <si>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</si>
  <si>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</si>
  <si>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</si>
  <si>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</si>
  <si>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</si>
  <si>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</si>
  <si>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</si>
  <si>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</si>
  <si>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</si>
  <si>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</si>
  <si>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</si>
  <si>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</si>
  <si>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</si>
  <si>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</si>
  <si>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</si>
  <si>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</si>
  <si>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</si>
  <si>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</si>
  <si>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</si>
  <si>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</si>
  <si>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</si>
  <si>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</si>
  <si>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</si>
  <si>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</si>
  <si>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</si>
  <si>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</si>
  <si>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</si>
  <si>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</si>
  <si>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</si>
  <si>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</si>
  <si>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</si>
  <si>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</si>
  <si>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</si>
  <si>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</si>
  <si>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</si>
  <si>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</si>
  <si>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</si>
  <si>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</si>
  <si>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</si>
  <si>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</si>
  <si>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</si>
  <si>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</si>
  <si>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</si>
  <si>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</si>
  <si>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</si>
  <si>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</si>
  <si>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</si>
  <si>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</si>
  <si>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</si>
  <si>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</si>
  <si>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</si>
  <si>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</si>
  <si>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</si>
  <si>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</si>
  <si>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</si>
  <si>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</si>
  <si>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</si>
  <si>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</si>
  <si>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</si>
  <si>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</si>
  <si>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</si>
  <si>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</si>
  <si>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</si>
  <si>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</si>
  <si>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</si>
  <si>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</si>
  <si>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</si>
  <si>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</si>
  <si>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</si>
  <si>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</si>
  <si>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</si>
  <si>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</si>
  <si>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</si>
  <si>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</si>
  <si>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</si>
  <si>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</si>
  <si>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</si>
  <si>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</si>
  <si>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</si>
  <si>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</si>
  <si>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</si>
  <si>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</si>
  <si>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</si>
  <si>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</si>
  <si>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</si>
  <si>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</si>
  <si>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</si>
  <si>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</si>
  <si>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</si>
  <si>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</si>
  <si>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</si>
  <si>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</si>
  <si>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</si>
  <si>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</si>
  <si>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</si>
  <si>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</si>
  <si>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</si>
  <si>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</si>
  <si>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</si>
  <si>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</si>
  <si>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</si>
  <si>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</si>
  <si>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</si>
  <si>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</si>
  <si>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</si>
  <si>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</si>
  <si>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</si>
  <si>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</si>
  <si>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</si>
  <si>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</si>
  <si>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</si>
  <si>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</si>
  <si>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</si>
  <si>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</si>
  <si>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</si>
  <si>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</si>
  <si>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</si>
  <si>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</si>
  <si>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</si>
  <si>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</si>
  <si>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</si>
  <si>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</si>
  <si>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</si>
  <si>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</si>
  <si>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</si>
  <si>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</si>
  <si>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</si>
  <si>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</si>
  <si>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</si>
  <si>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</si>
  <si>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</si>
  <si>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</si>
  <si>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</si>
  <si>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</si>
  <si>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</si>
  <si>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</si>
  <si>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</si>
  <si>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</si>
  <si>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</si>
  <si>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</si>
  <si>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</si>
  <si>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</si>
  <si>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</si>
  <si>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</si>
  <si>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</si>
  <si>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</si>
  <si>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</si>
  <si>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</si>
  <si>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</si>
  <si>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</si>
  <si>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</si>
  <si>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</si>
  <si>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</si>
  <si>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</si>
  <si>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</si>
  <si>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</si>
  <si>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</si>
  <si>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</si>
  <si>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</si>
  <si>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</si>
  <si>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</si>
  <si>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</si>
  <si>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</si>
  <si>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</si>
  <si>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</si>
  <si>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</si>
  <si>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</si>
  <si>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</si>
  <si>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</si>
  <si>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</si>
  <si>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</si>
  <si>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</si>
  <si>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</si>
  <si>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</si>
  <si>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</si>
  <si>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</si>
  <si>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</si>
  <si>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</si>
  <si>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</si>
  <si>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</si>
  <si>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</si>
  <si>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</si>
  <si>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</si>
  <si>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</si>
  <si>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</si>
  <si>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</si>
  <si>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</si>
  <si>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</si>
  <si>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</si>
  <si>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</si>
  <si>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</si>
  <si>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</si>
  <si>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</si>
  <si>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</si>
  <si>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</si>
  <si>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</si>
  <si>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</si>
  <si>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</si>
  <si>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</si>
  <si>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</si>
  <si>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</si>
  <si>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</si>
  <si>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</si>
  <si>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</si>
  <si>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</si>
  <si>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</si>
  <si>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</si>
  <si>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</si>
  <si>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</si>
  <si>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</si>
  <si>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</si>
  <si>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</si>
  <si>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</si>
  <si>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</si>
  <si>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</si>
  <si>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</si>
  <si>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</si>
  <si>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</si>
  <si>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</si>
  <si>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</si>
  <si>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</si>
  <si>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</si>
  <si>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</si>
  <si>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</si>
  <si>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</si>
  <si>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</si>
  <si>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</si>
  <si>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</si>
  <si>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</si>
  <si>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</si>
  <si>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</si>
  <si>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</si>
  <si>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</si>
  <si>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</si>
  <si>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</si>
  <si>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</si>
  <si>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</si>
  <si>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</si>
  <si>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</si>
  <si>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</si>
  <si>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</si>
  <si>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</si>
  <si>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</si>
  <si>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</si>
  <si>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</si>
  <si>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</si>
  <si>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</si>
  <si>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</si>
  <si>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</si>
  <si>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</si>
  <si>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</si>
  <si>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</si>
  <si>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</si>
  <si>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</si>
  <si>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</si>
  <si>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</si>
  <si>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</si>
  <si>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</si>
  <si>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</si>
  <si>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</si>
  <si>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</si>
  <si>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</si>
  <si>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</si>
  <si>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</si>
  <si>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</si>
  <si>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</si>
  <si>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</si>
  <si>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</si>
  <si>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</si>
  <si>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</si>
  <si>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</si>
  <si>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</si>
  <si>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</si>
  <si>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</si>
  <si>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</si>
  <si>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</si>
  <si>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</si>
  <si>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</si>
  <si>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</si>
  <si>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</si>
  <si>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</si>
  <si>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</si>
  <si>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</si>
  <si>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</si>
  <si>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</si>
  <si>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</si>
  <si>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</si>
  <si>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</si>
  <si>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</si>
  <si>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</si>
  <si>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</si>
  <si>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</si>
  <si>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</si>
  <si>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</si>
  <si>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</si>
  <si>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</si>
  <si>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</si>
  <si>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</si>
  <si>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</si>
  <si>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</si>
  <si>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</si>
  <si>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</si>
  <si>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</si>
  <si>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</si>
  <si>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</si>
  <si>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</si>
  <si>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</si>
  <si>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</si>
  <si>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</si>
  <si>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</si>
  <si>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</si>
  <si>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</si>
  <si>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</si>
  <si>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</si>
  <si>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</si>
  <si>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</si>
  <si>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</si>
  <si>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</si>
  <si>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</si>
  <si>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</si>
  <si>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</si>
  <si>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</si>
  <si>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</si>
  <si>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</si>
  <si>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</si>
  <si>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</si>
  <si>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</si>
  <si>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</si>
  <si>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</si>
  <si>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</si>
  <si>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</si>
  <si>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</si>
  <si>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</si>
  <si>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</si>
  <si>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</si>
  <si>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</si>
  <si>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</si>
  <si>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</si>
  <si>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</si>
  <si>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</si>
  <si>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</si>
  <si>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</si>
  <si>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</si>
  <si>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</si>
  <si>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</si>
  <si>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</si>
  <si>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</si>
  <si>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</si>
  <si>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</si>
  <si>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</si>
  <si>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</si>
  <si>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</si>
  <si>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</si>
  <si>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</si>
  <si>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</si>
  <si>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</si>
  <si>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</si>
  <si>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</si>
  <si>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</si>
  <si>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</si>
  <si>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</si>
  <si>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</si>
  <si>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</si>
  <si>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</si>
  <si>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</si>
  <si>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</si>
  <si>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</si>
  <si>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</si>
  <si>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</si>
  <si>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</si>
  <si>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</si>
  <si>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</si>
  <si>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</si>
  <si>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</si>
  <si>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</si>
  <si>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</si>
  <si>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</si>
  <si>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</si>
  <si>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</si>
  <si>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</si>
  <si>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</si>
  <si>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</si>
  <si>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</si>
  <si>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</si>
  <si>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</si>
  <si>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</si>
  <si>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</si>
  <si>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</si>
  <si>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</si>
  <si>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</si>
  <si>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</si>
  <si>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</si>
  <si>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</si>
  <si>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</si>
  <si>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</si>
  <si>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</si>
  <si>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</si>
  <si>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</si>
  <si>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</si>
  <si>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</si>
  <si>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</si>
  <si>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</si>
  <si>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</si>
  <si>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</si>
  <si>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</si>
  <si>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</si>
  <si>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</si>
  <si>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</si>
  <si>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</si>
  <si>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</si>
  <si>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</si>
  <si>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</si>
  <si>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</si>
  <si>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</si>
  <si>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</si>
  <si>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</si>
  <si>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</si>
  <si>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</si>
  <si>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</si>
  <si>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</si>
  <si>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</si>
  <si>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</si>
  <si>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</si>
  <si>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</si>
  <si>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</si>
  <si>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</si>
  <si>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</si>
  <si>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</si>
  <si>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</si>
  <si>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</si>
  <si>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</si>
  <si>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</si>
  <si>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</si>
  <si>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</si>
  <si>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</si>
  <si>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</si>
  <si>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</si>
  <si>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</si>
  <si>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</si>
  <si>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</si>
  <si>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</si>
  <si>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</si>
  <si>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</si>
  <si>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</si>
  <si>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</si>
  <si>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</si>
  <si>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</si>
  <si>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</si>
  <si>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</si>
  <si>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</si>
  <si>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</si>
  <si>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</si>
  <si>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</si>
  <si>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</si>
  <si>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</si>
  <si>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</si>
  <si>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</si>
  <si>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</si>
  <si>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</si>
  <si>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</si>
  <si>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</si>
  <si>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</si>
  <si>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</si>
  <si>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</si>
  <si>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</si>
  <si>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</si>
  <si>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</si>
  <si>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</si>
  <si>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</si>
  <si>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</si>
  <si>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</si>
  <si>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</si>
  <si>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</si>
  <si>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</si>
  <si>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</si>
  <si>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</si>
  <si>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</si>
  <si>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</si>
  <si>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</si>
  <si>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</si>
  <si>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</si>
  <si>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</si>
  <si>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</si>
  <si>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</si>
  <si>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</si>
  <si>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</si>
  <si>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</si>
  <si>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</si>
  <si>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</si>
  <si>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</si>
  <si>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</si>
  <si>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</si>
  <si>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</si>
  <si>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</si>
  <si>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</si>
  <si>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</si>
  <si>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</si>
  <si>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</si>
  <si>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</si>
  <si>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</si>
  <si>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</si>
  <si>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</si>
  <si>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</si>
  <si>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</si>
  <si>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</si>
  <si>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</si>
  <si>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</si>
  <si>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</si>
  <si>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</si>
  <si>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</si>
  <si>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</si>
  <si>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</si>
  <si>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</si>
  <si>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</si>
  <si>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</si>
  <si>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</si>
  <si>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</si>
  <si>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</si>
  <si>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</si>
  <si>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</si>
  <si>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</si>
  <si>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</si>
  <si>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</si>
  <si>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</si>
  <si>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</si>
  <si>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</si>
  <si>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</si>
  <si>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</si>
  <si>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</si>
  <si>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</si>
  <si>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</si>
  <si>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</si>
  <si>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</si>
  <si>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</si>
  <si>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</si>
  <si>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</si>
  <si>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</si>
  <si>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</si>
  <si>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</si>
  <si>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</si>
  <si>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</si>
  <si>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</si>
  <si>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</si>
  <si>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</si>
  <si>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</si>
  <si>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</si>
  <si>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</si>
  <si>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</si>
  <si>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</si>
  <si>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</si>
  <si>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</si>
  <si>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</si>
  <si>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</si>
  <si>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</si>
  <si>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</si>
  <si>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</si>
  <si>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</si>
  <si>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</si>
  <si>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</si>
  <si>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</si>
  <si>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</si>
  <si>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</si>
  <si>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</si>
  <si>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</si>
  <si>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</si>
  <si>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</si>
  <si>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</si>
  <si>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</si>
  <si>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</si>
  <si>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</si>
  <si>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</si>
  <si>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</si>
  <si>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</si>
  <si>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</si>
  <si>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</si>
  <si>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</si>
  <si>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</si>
  <si>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</si>
  <si>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</si>
  <si>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</si>
  <si>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</si>
  <si>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</si>
  <si>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</si>
  <si>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</si>
  <si>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</si>
  <si>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</si>
  <si>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</si>
  <si>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</si>
  <si>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</si>
  <si>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</si>
  <si>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</si>
  <si>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</si>
  <si>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</si>
  <si>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</si>
  <si>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</si>
  <si>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</si>
  <si>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</si>
  <si>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</si>
  <si>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</si>
  <si>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</si>
  <si>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</si>
  <si>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</si>
  <si>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</si>
  <si>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</si>
  <si>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</si>
  <si>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</si>
  <si>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</si>
  <si>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</si>
  <si>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</si>
  <si>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</si>
  <si>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</si>
  <si>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</si>
  <si>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</si>
  <si>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</si>
  <si>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</si>
  <si>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</si>
  <si>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</si>
  <si>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</si>
  <si>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</si>
  <si>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</si>
  <si>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</si>
  <si>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</si>
  <si>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</si>
  <si>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</si>
  <si>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</si>
  <si>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</si>
  <si>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</si>
  <si>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</si>
  <si>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</si>
  <si>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</si>
  <si>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</si>
  <si>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</si>
  <si>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</si>
  <si>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</si>
  <si>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</si>
  <si>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</si>
  <si>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</si>
  <si>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</si>
  <si>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</si>
  <si>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</si>
  <si>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</si>
  <si>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</si>
  <si>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</si>
  <si>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</si>
  <si>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</si>
  <si>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</si>
  <si>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</si>
  <si>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</si>
  <si>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</si>
  <si>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</si>
  <si>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</si>
  <si>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</si>
  <si>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</si>
  <si>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</si>
  <si>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</si>
  <si>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</si>
  <si>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</si>
  <si>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</si>
  <si>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</si>
  <si>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</si>
  <si>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</si>
  <si>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</si>
  <si>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</si>
  <si>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</si>
  <si>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</si>
  <si>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</si>
  <si>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</si>
  <si>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</si>
  <si>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</si>
  <si>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</si>
  <si>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</si>
  <si>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</si>
  <si>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</si>
  <si>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</si>
  <si>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</si>
  <si>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</si>
  <si>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</si>
  <si>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</si>
  <si>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</si>
  <si>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</si>
  <si>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</si>
  <si>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</si>
  <si>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</si>
  <si>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</si>
  <si>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</si>
  <si>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</si>
  <si>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</si>
  <si>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</si>
  <si>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</si>
  <si>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</si>
  <si>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</si>
  <si>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</si>
  <si>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</si>
  <si>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</si>
  <si>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</si>
  <si>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</si>
  <si>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</si>
  <si>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</si>
  <si>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</si>
  <si>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</si>
  <si>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</si>
  <si>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</si>
  <si>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</si>
  <si>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</si>
  <si>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</si>
  <si>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</si>
  <si>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</si>
  <si>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</si>
  <si>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</si>
  <si>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</si>
  <si>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</si>
  <si>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</si>
  <si>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</si>
  <si>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</si>
  <si>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</si>
  <si>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</si>
  <si>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</si>
  <si>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</si>
  <si>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</si>
  <si>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</si>
  <si>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</si>
  <si>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</si>
  <si>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</si>
  <si>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</si>
  <si>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</si>
  <si>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</si>
  <si>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</si>
  <si>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</si>
  <si>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</si>
  <si>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</si>
  <si>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</si>
  <si>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</si>
  <si>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</si>
  <si>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</si>
  <si>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</si>
  <si>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</si>
  <si>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</si>
  <si>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</si>
  <si>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</si>
  <si>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</si>
  <si>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</si>
  <si>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</si>
  <si>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</si>
  <si>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</si>
  <si>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</si>
  <si>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</si>
  <si>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</si>
  <si>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</si>
  <si>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</si>
  <si>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</si>
  <si>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</si>
  <si>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</si>
  <si>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</si>
  <si>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</si>
  <si>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</si>
  <si>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</si>
  <si>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</si>
  <si>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</si>
  <si>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</si>
  <si>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</si>
  <si>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</si>
  <si>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</si>
  <si>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</si>
  <si>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</si>
  <si>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</si>
  <si>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</si>
  <si>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</si>
  <si>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</si>
  <si>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</si>
  <si>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</si>
  <si>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</si>
  <si>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</si>
  <si>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</si>
  <si>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</si>
  <si>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</si>
  <si>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</si>
  <si>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</si>
  <si>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</si>
  <si>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</si>
  <si>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</si>
  <si>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</si>
  <si>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</si>
  <si>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</si>
  <si>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</si>
  <si>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</si>
  <si>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</si>
  <si>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</si>
  <si>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</si>
  <si>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</si>
  <si>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</si>
  <si>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</si>
  <si>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</si>
  <si>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</si>
  <si>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</si>
  <si>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</si>
  <si>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</si>
  <si>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</si>
  <si>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</si>
  <si>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</si>
  <si>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</si>
  <si>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</si>
  <si>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</si>
  <si>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</si>
  <si>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</si>
  <si>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</si>
  <si>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</si>
  <si>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</si>
  <si>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</si>
  <si>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</si>
  <si>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</si>
  <si>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</si>
  <si>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</si>
  <si>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</si>
  <si>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</si>
  <si>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</si>
  <si>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</si>
  <si>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</si>
  <si>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</si>
  <si>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</si>
  <si>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</si>
  <si>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</si>
  <si>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</si>
  <si>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</si>
  <si>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</si>
  <si>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</si>
  <si>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</si>
  <si>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</si>
  <si>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</si>
  <si>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</si>
  <si>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</si>
  <si>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</si>
  <si>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</si>
  <si>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</si>
  <si>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</si>
  <si>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</si>
  <si>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</si>
  <si>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</si>
  <si>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</si>
  <si>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</si>
  <si>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</si>
  <si>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</si>
  <si>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</si>
  <si>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</si>
  <si>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</si>
  <si>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</si>
  <si>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</si>
  <si>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</si>
  <si>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</si>
  <si>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</si>
  <si>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</si>
  <si>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</si>
  <si>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</si>
  <si>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</si>
  <si>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</si>
  <si>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</si>
  <si>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</si>
  <si>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</si>
  <si>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</si>
  <si>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</si>
  <si>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</si>
  <si>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</si>
  <si>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</si>
  <si>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</si>
  <si>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</si>
  <si>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</si>
  <si>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</si>
  <si>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</si>
  <si>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</si>
  <si>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</si>
  <si>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</si>
  <si>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</si>
  <si>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</si>
  <si>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</si>
  <si>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</si>
  <si>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</si>
  <si>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</si>
  <si>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</si>
  <si>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</si>
  <si>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</si>
  <si>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</si>
  <si>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</si>
  <si>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</si>
  <si>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</si>
  <si>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</si>
  <si>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</si>
  <si>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</si>
  <si>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</si>
  <si>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</si>
  <si>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</si>
  <si>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</si>
  <si>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</si>
  <si>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</si>
  <si>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</si>
  <si>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</si>
  <si>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</si>
  <si>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</si>
  <si>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</si>
  <si>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</si>
  <si>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</si>
  <si>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</si>
  <si>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</si>
  <si>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</si>
  <si>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</si>
  <si>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</si>
  <si>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</si>
  <si>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</si>
  <si>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</si>
  <si>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</si>
  <si>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</si>
  <si>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</si>
  <si>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</si>
  <si>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</si>
  <si>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</si>
  <si>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</si>
  <si>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</si>
  <si>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</si>
  <si>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</si>
  <si>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</si>
  <si>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</si>
  <si>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</si>
  <si>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</si>
  <si>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</si>
  <si>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</si>
  <si>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</si>
  <si>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</si>
  <si>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</si>
  <si>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</si>
  <si>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</si>
  <si>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</si>
  <si>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</si>
  <si>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</si>
  <si>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</si>
  <si>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</si>
  <si>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</si>
  <si>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</si>
  <si>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</si>
  <si>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</si>
  <si>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</si>
  <si>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</si>
  <si>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</si>
  <si>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</si>
  <si>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</si>
  <si>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</si>
  <si>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</si>
  <si>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</si>
  <si>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</si>
  <si>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</si>
  <si>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</si>
  <si>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</si>
  <si>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</si>
  <si>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</si>
  <si>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</si>
  <si>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</si>
  <si>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</si>
  <si>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</si>
  <si>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</si>
  <si>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</si>
  <si>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</si>
  <si>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</si>
  <si>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</si>
  <si>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</si>
  <si>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</si>
  <si>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</si>
  <si>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</si>
  <si>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</si>
  <si>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</si>
  <si>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</si>
  <si>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</si>
  <si>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</si>
  <si>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</si>
  <si>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</si>
  <si>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</si>
  <si>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</si>
  <si>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</si>
  <si>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</si>
  <si>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</si>
  <si>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</si>
  <si>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</si>
  <si>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</si>
  <si>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</si>
  <si>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</si>
  <si>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</si>
  <si>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</si>
  <si>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</si>
  <si>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</si>
  <si>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</si>
  <si>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</si>
  <si>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</si>
  <si>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</si>
  <si>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</si>
  <si>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</si>
  <si>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</si>
  <si>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</si>
  <si>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</si>
  <si>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</si>
  <si>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</si>
  <si>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</si>
  <si>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</si>
  <si>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</si>
  <si>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</si>
  <si>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</si>
  <si>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</si>
  <si>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</si>
  <si>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</si>
  <si>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</si>
  <si>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</si>
  <si>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</si>
  <si>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</si>
  <si>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</si>
  <si>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</si>
  <si>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</si>
  <si>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</si>
  <si>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</si>
  <si>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</si>
  <si>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</si>
  <si>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</si>
  <si>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</si>
  <si>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</si>
  <si>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</si>
  <si>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</si>
  <si>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</si>
  <si>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</si>
  <si>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</si>
  <si>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</si>
  <si>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</si>
  <si>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</si>
  <si>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</si>
  <si>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</si>
  <si>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</si>
  <si>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</si>
  <si>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</si>
  <si>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</si>
  <si>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</si>
  <si>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</si>
  <si>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</si>
  <si>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</si>
  <si>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</si>
  <si>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</si>
  <si>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</si>
  <si>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</si>
  <si>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</si>
  <si>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</si>
  <si>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</si>
  <si>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</si>
  <si>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</si>
  <si>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</si>
  <si>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</si>
  <si>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</si>
  <si>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</si>
  <si>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</si>
  <si>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</si>
  <si>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</si>
  <si>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</si>
  <si>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</si>
  <si>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</si>
  <si>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</si>
  <si>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</si>
  <si>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</si>
  <si>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</si>
  <si>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</si>
  <si>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</si>
  <si>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</si>
  <si>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</si>
  <si>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</si>
  <si>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</si>
  <si>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</si>
  <si>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</si>
  <si>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</si>
  <si>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</si>
  <si>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</si>
  <si>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</si>
  <si>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</si>
  <si>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</si>
  <si>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</si>
  <si>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</si>
  <si>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</si>
  <si>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</si>
  <si>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</si>
  <si>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</si>
  <si>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</si>
  <si>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</si>
  <si>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</si>
  <si>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</si>
  <si>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</si>
  <si>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</si>
  <si>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</si>
  <si>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</si>
  <si>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</si>
  <si>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</si>
  <si>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</si>
  <si>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</si>
  <si>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</si>
  <si>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</si>
  <si>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</si>
  <si>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</si>
  <si>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</si>
  <si>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</si>
  <si>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</si>
  <si>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</si>
  <si>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</si>
  <si>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</si>
  <si>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</si>
  <si>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</si>
  <si>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</si>
  <si>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</si>
  <si>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</si>
  <si>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</si>
  <si>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</si>
  <si>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</si>
  <si>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</si>
  <si>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</si>
  <si>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</si>
  <si>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</si>
  <si>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</si>
  <si>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</si>
  <si>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</si>
  <si>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</si>
  <si>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</si>
  <si>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</si>
  <si>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</si>
  <si>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</si>
  <si>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</si>
  <si>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</si>
  <si>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</si>
  <si>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</si>
  <si>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</si>
  <si>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</si>
  <si>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</si>
  <si>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</si>
  <si>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</si>
  <si>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</si>
  <si>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</si>
  <si>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</si>
  <si>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</si>
  <si>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</si>
  <si>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</si>
  <si>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</si>
  <si>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</si>
  <si>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</si>
  <si>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</si>
  <si>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</si>
  <si>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</si>
  <si>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</si>
  <si>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</si>
  <si>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</si>
  <si>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</si>
  <si>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</si>
  <si>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</si>
  <si>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</si>
  <si>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</si>
  <si>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</si>
  <si>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</si>
  <si>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</si>
  <si>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</si>
  <si>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</si>
  <si>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</si>
  <si>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</si>
  <si>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</si>
  <si>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</si>
  <si>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</si>
  <si>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</si>
  <si>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</si>
  <si>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</si>
  <si>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</si>
  <si>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</si>
  <si>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</si>
  <si>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</si>
  <si>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</si>
  <si>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</si>
  <si>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</si>
  <si>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</si>
  <si>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</si>
  <si>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</si>
  <si>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</si>
  <si>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</si>
  <si>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</si>
  <si>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</si>
  <si>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</si>
  <si>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</si>
  <si>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</si>
  <si>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</si>
  <si>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</si>
  <si>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</si>
  <si>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</si>
  <si>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</si>
  <si>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</si>
  <si>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</si>
  <si>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</si>
  <si>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</si>
  <si>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</si>
  <si>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</si>
  <si>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</si>
  <si>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</si>
  <si>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</si>
  <si>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</si>
  <si>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</si>
  <si>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</si>
  <si>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</si>
  <si>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</si>
  <si>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</si>
  <si>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</si>
  <si>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</si>
  <si>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</si>
  <si>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</si>
  <si>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</si>
  <si>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</si>
  <si>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</si>
  <si>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</si>
  <si>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</si>
  <si>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</si>
  <si>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</si>
  <si>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</si>
  <si>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</si>
  <si>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</si>
  <si>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</si>
  <si>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</si>
  <si>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</si>
  <si>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</si>
  <si>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</si>
  <si>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</si>
  <si>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</si>
  <si>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</si>
  <si>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</si>
  <si>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</si>
  <si>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</si>
  <si>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</si>
  <si>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</si>
  <si>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</si>
  <si>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</si>
  <si>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</si>
  <si>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</si>
  <si>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</si>
  <si>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</si>
  <si>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</si>
  <si>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</si>
  <si>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</si>
  <si>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</si>
  <si>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</si>
  <si>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</si>
  <si>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</si>
  <si>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</si>
  <si>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</si>
  <si>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</si>
  <si>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</si>
  <si>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</si>
  <si>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</si>
  <si>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</si>
  <si>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</si>
  <si>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</si>
  <si>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</si>
  <si>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</si>
  <si>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</si>
  <si>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</si>
  <si>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</si>
  <si>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</si>
  <si>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</si>
  <si>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</si>
  <si>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</si>
  <si>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</si>
  <si>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</si>
  <si>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</si>
  <si>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</si>
  <si>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</si>
  <si>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</si>
  <si>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</si>
  <si>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</si>
  <si>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</si>
  <si>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</si>
  <si>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</si>
  <si>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</si>
  <si>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</si>
  <si>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</si>
  <si>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</si>
  <si>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</si>
  <si>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</si>
  <si>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</si>
  <si>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</si>
  <si>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</si>
  <si>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</si>
  <si>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</si>
  <si>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</si>
  <si>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</si>
  <si>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</si>
  <si>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</si>
  <si>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</si>
  <si>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</si>
  <si>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</si>
  <si>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</si>
  <si>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</si>
  <si>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</si>
  <si>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</si>
  <si>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</si>
  <si>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</si>
  <si>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</si>
  <si>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</si>
  <si>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</si>
  <si>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</si>
  <si>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</si>
  <si>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</si>
  <si>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</si>
  <si>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</si>
  <si>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</si>
  <si>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</si>
  <si>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</si>
  <si>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</si>
  <si>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</si>
  <si>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</si>
  <si>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</si>
  <si>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</si>
  <si>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</si>
  <si>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</si>
  <si>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</si>
  <si>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</si>
  <si>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</si>
  <si>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</si>
  <si>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</si>
  <si>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</si>
  <si>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</si>
  <si>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</si>
  <si>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</si>
  <si>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</si>
  <si>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</si>
  <si>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</si>
  <si>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</si>
  <si>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</si>
  <si>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</si>
  <si>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</si>
  <si>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</si>
  <si>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</si>
  <si>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</si>
  <si>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</si>
  <si>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</si>
  <si>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</si>
  <si>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</si>
  <si>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</si>
  <si>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</si>
  <si>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</si>
  <si>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</si>
  <si>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</si>
  <si>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</si>
  <si>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</si>
  <si>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</si>
  <si>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</si>
  <si>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</si>
  <si>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</si>
  <si>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</si>
  <si>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</si>
  <si>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</si>
  <si>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</si>
  <si>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</si>
  <si>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</si>
  <si>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</si>
  <si>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</si>
  <si>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</si>
  <si>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</si>
  <si>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</si>
  <si>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</si>
  <si>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</si>
  <si>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</si>
  <si>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</si>
  <si>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</si>
  <si>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</si>
  <si>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</si>
  <si>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</si>
  <si>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</si>
  <si>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</si>
  <si>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</si>
  <si>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</si>
  <si>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</si>
  <si>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</si>
  <si>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</si>
  <si>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</si>
  <si>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</si>
  <si>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</si>
  <si>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</si>
  <si>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</si>
  <si>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</si>
  <si>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</si>
  <si>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</si>
  <si>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</si>
  <si>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</si>
  <si>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</si>
  <si>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</si>
  <si>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</si>
  <si>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</si>
  <si>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</si>
  <si>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</si>
  <si>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</si>
  <si>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</si>
  <si>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</si>
  <si>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</si>
  <si>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</si>
  <si>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</si>
  <si>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</si>
  <si>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</si>
  <si>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</si>
  <si>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</si>
  <si>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</si>
  <si>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</si>
  <si>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</si>
  <si>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</si>
  <si>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</si>
  <si>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</si>
  <si>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</si>
  <si>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</si>
  <si>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</si>
  <si>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</si>
  <si>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</si>
  <si>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</si>
  <si>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</si>
  <si>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</si>
  <si>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</si>
  <si>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</si>
  <si>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</si>
  <si>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</si>
  <si>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</si>
  <si>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</si>
  <si>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</si>
  <si>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</si>
  <si>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</si>
  <si>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</si>
  <si>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</si>
  <si>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</si>
  <si>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</si>
  <si>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</si>
  <si>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</si>
  <si>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</si>
  <si>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</si>
  <si>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</si>
  <si>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</si>
  <si>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</si>
  <si>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</si>
  <si>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</si>
  <si>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</si>
  <si>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</si>
  <si>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</si>
  <si>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</si>
  <si>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</si>
  <si>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</si>
  <si>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</si>
  <si>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</si>
  <si>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</si>
  <si>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</si>
  <si>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</si>
  <si>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</si>
  <si>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</si>
  <si>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</si>
  <si>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</si>
  <si>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</si>
  <si>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</si>
  <si>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</si>
  <si>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</si>
  <si>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</si>
  <si>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</si>
  <si>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</si>
  <si>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</si>
  <si>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</si>
  <si>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</si>
  <si>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</si>
  <si>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</si>
  <si>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</si>
  <si>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</si>
  <si>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</si>
  <si>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</si>
  <si>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</si>
  <si>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</si>
  <si>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</si>
  <si>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</si>
  <si>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</si>
  <si>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</si>
  <si>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</si>
  <si>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</si>
  <si>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</si>
  <si>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</si>
  <si>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</si>
  <si>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</si>
  <si>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</si>
  <si>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</si>
  <si>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</si>
  <si>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</si>
  <si>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</si>
  <si>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</si>
  <si>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</si>
  <si>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</si>
  <si>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</si>
  <si>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</si>
  <si>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</si>
  <si>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</si>
  <si>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</si>
  <si>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</si>
  <si>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</si>
  <si>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</si>
  <si>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</si>
  <si>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</si>
  <si>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</si>
  <si>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</si>
  <si>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</si>
  <si>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</si>
  <si>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</si>
  <si>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</si>
  <si>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</si>
  <si>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</si>
  <si>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</si>
  <si>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</si>
  <si>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</si>
  <si>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</si>
  <si>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</si>
  <si>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</si>
  <si>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</si>
  <si>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</si>
  <si>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</si>
  <si>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</si>
  <si>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</si>
  <si>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</si>
  <si>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</si>
  <si>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</si>
  <si>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</si>
  <si>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</si>
  <si>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</si>
  <si>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</si>
  <si>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</si>
  <si>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</si>
  <si>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</si>
  <si>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</si>
  <si>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</si>
  <si>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</si>
  <si>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</si>
  <si>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</si>
  <si>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</si>
  <si>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</si>
  <si>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</si>
  <si>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</si>
  <si>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</si>
  <si>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</si>
  <si>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</si>
  <si>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</si>
  <si>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</si>
  <si>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</si>
  <si>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</si>
  <si>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</si>
  <si>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</si>
  <si>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</si>
  <si>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</si>
  <si>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</si>
  <si>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</si>
  <si>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</si>
  <si>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</si>
  <si>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</si>
  <si>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</si>
  <si>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</si>
  <si>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</si>
  <si>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</si>
  <si>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</si>
  <si>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</si>
  <si>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</si>
  <si>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</si>
  <si>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</si>
  <si>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</si>
  <si>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</si>
  <si>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</si>
  <si>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</si>
  <si>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</si>
  <si>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</si>
  <si>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</si>
  <si>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</si>
  <si>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</si>
  <si>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</si>
  <si>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</si>
  <si>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</si>
  <si>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</si>
  <si>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</si>
  <si>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</si>
  <si>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</si>
  <si>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</si>
  <si>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</si>
  <si>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</si>
  <si>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</si>
  <si>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</si>
  <si>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</si>
  <si>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</si>
  <si>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</si>
  <si>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</si>
  <si>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</si>
  <si>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</si>
  <si>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</si>
  <si>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</si>
  <si>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</si>
  <si>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</si>
  <si>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</si>
  <si>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</si>
  <si>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</si>
  <si>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</si>
  <si>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</si>
  <si>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</si>
  <si>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</si>
  <si>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</si>
  <si>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</si>
  <si>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</si>
  <si>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</si>
  <si>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</si>
  <si>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</si>
  <si>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</si>
  <si>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</si>
  <si>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</si>
  <si>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</si>
  <si>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</si>
  <si>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</si>
  <si>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</si>
  <si>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</si>
  <si>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</si>
  <si>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</si>
  <si>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</si>
  <si>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</si>
  <si>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</si>
  <si>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</si>
  <si>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</si>
  <si>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</si>
  <si>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</si>
  <si>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</si>
  <si>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</si>
  <si>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</si>
  <si>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</si>
  <si>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</si>
  <si>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</si>
  <si>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</si>
  <si>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</si>
  <si>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</si>
  <si>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</si>
  <si>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</si>
  <si>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</si>
  <si>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</si>
  <si>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</si>
  <si>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</si>
  <si>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</si>
  <si>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</si>
  <si>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</si>
  <si>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</si>
  <si>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</si>
  <si>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</si>
  <si>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</si>
  <si>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</si>
  <si>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</si>
  <si>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</si>
  <si>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</si>
  <si>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</si>
  <si>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</si>
  <si>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</si>
  <si>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</si>
  <si>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</si>
  <si>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</si>
  <si>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</si>
  <si>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</si>
  <si>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</si>
  <si>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</si>
  <si>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</si>
  <si>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</si>
  <si>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</si>
  <si>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</si>
  <si>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</si>
  <si>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</si>
  <si>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</si>
  <si>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</si>
  <si>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</si>
  <si>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</si>
  <si>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</si>
  <si>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</si>
  <si>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</si>
  <si>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</si>
  <si>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</si>
  <si>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</si>
  <si>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</si>
  <si>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</si>
  <si>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</si>
  <si>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</si>
  <si>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</si>
  <si>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</si>
  <si>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</si>
  <si>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</si>
  <si>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</si>
  <si>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</si>
  <si>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</si>
  <si>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</si>
  <si>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</si>
  <si>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</si>
  <si>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</si>
  <si>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</si>
  <si>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</si>
  <si>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</si>
  <si>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</si>
  <si>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</si>
  <si>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</si>
  <si>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</si>
  <si>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</si>
  <si>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</si>
  <si>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</si>
  <si>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</si>
  <si>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</si>
  <si>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</si>
  <si>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</si>
  <si>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</si>
  <si>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</si>
  <si>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</si>
  <si>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</si>
  <si>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</si>
  <si>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</si>
  <si>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</si>
  <si>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</si>
  <si>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</si>
  <si>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</si>
  <si>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</si>
  <si>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</si>
  <si>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</si>
  <si>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</si>
  <si>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</si>
  <si>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</si>
  <si>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</si>
  <si>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</si>
  <si>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</si>
  <si>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</si>
  <si>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</si>
  <si>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</si>
  <si>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</si>
  <si>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</si>
  <si>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</si>
  <si>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</si>
  <si>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</si>
  <si>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</si>
  <si>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</si>
  <si>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</si>
  <si>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</si>
  <si>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</si>
  <si>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</si>
  <si>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</si>
  <si>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</si>
  <si>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</si>
  <si>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</si>
  <si>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</si>
  <si>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</si>
  <si>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</si>
  <si>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</si>
  <si>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</si>
  <si>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</si>
  <si>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</si>
  <si>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</si>
  <si>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</si>
  <si>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</si>
  <si>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</si>
  <si>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</si>
  <si>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</si>
  <si>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</si>
  <si>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</si>
  <si>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</si>
  <si>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</si>
  <si>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</si>
  <si>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</si>
  <si>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</si>
  <si>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</si>
  <si>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</si>
  <si>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</si>
  <si>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</si>
  <si>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</si>
  <si>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</si>
  <si>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</si>
  <si>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</si>
  <si>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</si>
  <si>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</si>
  <si>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</si>
  <si>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</si>
  <si>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</si>
  <si>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</si>
  <si>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</si>
  <si>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</si>
  <si>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</si>
  <si>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</si>
  <si>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</si>
  <si>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</si>
  <si>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</si>
  <si>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</si>
  <si>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</si>
  <si>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</si>
  <si>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</si>
  <si>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</si>
  <si>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</si>
  <si>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</si>
  <si>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</si>
  <si>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</si>
  <si>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</si>
  <si>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</si>
  <si>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</si>
  <si>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</si>
  <si>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</si>
  <si>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</si>
  <si>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</si>
  <si>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</si>
  <si>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</si>
  <si>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</si>
  <si>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</si>
  <si>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</si>
  <si>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</si>
  <si>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</si>
  <si>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</si>
  <si>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</si>
  <si>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</si>
  <si>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</si>
  <si>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</si>
  <si>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</si>
  <si>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</si>
  <si>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</si>
  <si>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</si>
  <si>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</si>
  <si>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</si>
  <si>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</si>
  <si>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</si>
  <si>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</si>
  <si>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</si>
  <si>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</si>
  <si>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</si>
  <si>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</si>
  <si>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</si>
  <si>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</si>
  <si>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</si>
  <si>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</si>
  <si>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</si>
  <si>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</si>
  <si>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</si>
  <si>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</si>
  <si>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</si>
  <si>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</si>
  <si>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</si>
  <si>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</si>
  <si>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</si>
  <si>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</si>
  <si>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</si>
  <si>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</si>
  <si>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</si>
  <si>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</si>
  <si>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</si>
  <si>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</si>
  <si>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</si>
  <si>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</si>
  <si>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</si>
  <si>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</si>
  <si>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</si>
  <si>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</si>
  <si>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</si>
  <si>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</si>
  <si>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</si>
  <si>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</si>
  <si>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</si>
  <si>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</si>
  <si>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</si>
  <si>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</si>
  <si>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</si>
  <si>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</si>
  <si>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</si>
  <si>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</si>
  <si>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</si>
  <si>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</si>
  <si>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</si>
  <si>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</si>
  <si>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</si>
  <si>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</si>
  <si>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</si>
  <si>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</si>
  <si>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</si>
  <si>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</si>
  <si>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</si>
  <si>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</si>
  <si>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</si>
  <si>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</si>
  <si>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</si>
  <si>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</si>
  <si>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</si>
  <si>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</si>
  <si>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</si>
  <si>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</si>
  <si>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</si>
  <si>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</si>
  <si>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</si>
  <si>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</si>
  <si>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</si>
  <si>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</si>
  <si>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</si>
  <si>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</si>
  <si>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</si>
  <si>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</si>
  <si>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</si>
  <si>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</si>
  <si>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</si>
  <si>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</si>
  <si>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</si>
  <si>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</si>
  <si>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</si>
  <si>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</si>
  <si>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</si>
  <si>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</si>
  <si>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</si>
  <si>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</si>
  <si>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</si>
  <si>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</si>
  <si>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</si>
  <si>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</si>
  <si>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</si>
  <si>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</si>
  <si>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</si>
  <si>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</si>
  <si>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</si>
  <si>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</si>
  <si>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</si>
  <si>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</si>
  <si>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</si>
  <si>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</si>
  <si>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</si>
  <si>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</si>
  <si>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</si>
  <si>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</si>
  <si>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</si>
  <si>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</si>
  <si>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</si>
  <si>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</si>
  <si>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</si>
  <si>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</si>
  <si>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</si>
  <si>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</si>
  <si>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</si>
  <si>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</si>
  <si>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</si>
  <si>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</si>
  <si>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</si>
  <si>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</si>
  <si>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</si>
  <si>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</si>
  <si>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</si>
  <si>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</si>
  <si>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</si>
  <si>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</si>
  <si>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</si>
  <si>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</si>
  <si>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</si>
  <si>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</si>
  <si>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</si>
  <si>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</si>
  <si>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</si>
  <si>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</si>
  <si>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</si>
  <si>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</si>
  <si>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</si>
  <si>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</si>
  <si>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</si>
  <si>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</si>
  <si>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</si>
  <si>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</si>
  <si>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</si>
  <si>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</si>
  <si>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</si>
  <si>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</si>
  <si>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</si>
  <si>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</si>
  <si>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</si>
  <si>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</si>
  <si>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</si>
  <si>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</si>
  <si>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</si>
  <si>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</si>
  <si>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</si>
  <si>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</si>
  <si>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</si>
  <si>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</si>
  <si>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</si>
  <si>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</si>
  <si>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</si>
  <si>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</si>
  <si>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</si>
  <si>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</si>
  <si>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</si>
  <si>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</si>
  <si>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</si>
  <si>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</si>
  <si>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</si>
  <si>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</si>
  <si>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</si>
  <si>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</si>
  <si>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</si>
  <si>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</si>
  <si>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</si>
  <si>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</si>
  <si>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</si>
  <si>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</si>
  <si>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</si>
  <si>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</si>
  <si>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</si>
  <si>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</si>
  <si>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</si>
  <si>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</si>
  <si>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</si>
  <si>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</si>
  <si>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</si>
  <si>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</si>
  <si>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</si>
  <si>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</si>
  <si>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</si>
  <si>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</si>
  <si>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</si>
  <si>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</si>
  <si>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</si>
  <si>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</si>
  <si>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</si>
  <si>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</si>
  <si>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</si>
  <si>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</si>
  <si>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</si>
  <si>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</si>
  <si>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</si>
  <si>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</si>
  <si>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</si>
  <si>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</si>
  <si>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</si>
  <si>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</si>
  <si>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</si>
  <si>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</si>
  <si>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</si>
  <si>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</si>
  <si>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</si>
  <si>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</si>
  <si>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</si>
  <si>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</si>
  <si>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</si>
  <si>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</si>
  <si>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</si>
  <si>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</si>
  <si>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</si>
  <si>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</si>
  <si>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</si>
  <si>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</si>
  <si>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</si>
  <si>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</si>
  <si>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</si>
  <si>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</si>
  <si>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</si>
  <si>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</si>
  <si>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</si>
  <si>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</si>
  <si>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</si>
  <si>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</si>
  <si>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</si>
  <si>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</si>
  <si>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</si>
  <si>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</si>
  <si>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</si>
  <si>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</si>
  <si>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</si>
  <si>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</si>
  <si>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</si>
  <si>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</si>
  <si>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</si>
  <si>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</si>
  <si>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</si>
  <si>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</si>
  <si>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</si>
  <si>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</si>
  <si>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</si>
  <si>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</si>
  <si>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</si>
  <si>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</si>
  <si>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</si>
  <si>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</si>
  <si>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</si>
  <si>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</si>
  <si>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</si>
  <si>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</si>
  <si>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</si>
  <si>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</si>
  <si>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</si>
  <si>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</si>
  <si>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</si>
  <si>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</si>
  <si>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</si>
  <si>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</si>
  <si>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</si>
  <si>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</si>
  <si>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</si>
  <si>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</si>
  <si>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</si>
  <si>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</si>
  <si>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</si>
  <si>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</si>
  <si>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</si>
  <si>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</si>
  <si>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</si>
  <si>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</si>
  <si>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</si>
  <si>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</si>
  <si>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</si>
  <si>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</si>
  <si>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</si>
  <si>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</si>
  <si>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</si>
  <si>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</si>
  <si>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</si>
  <si>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</si>
  <si>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</si>
  <si>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</si>
  <si>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</si>
  <si>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</si>
  <si>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</si>
  <si>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</si>
  <si>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</si>
  <si>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</si>
  <si>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</si>
  <si>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</si>
  <si>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</si>
  <si>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</si>
  <si>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</si>
  <si>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</si>
  <si>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</si>
  <si>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</si>
  <si>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</si>
  <si>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</si>
  <si>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</si>
  <si>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</si>
  <si>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</si>
  <si>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</si>
  <si>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</si>
  <si>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</si>
  <si>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</si>
  <si>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</si>
  <si>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</si>
  <si>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</si>
  <si>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</si>
  <si>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</si>
  <si>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</si>
  <si>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</si>
  <si>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</si>
  <si>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</si>
  <si>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</si>
  <si>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</si>
  <si>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</si>
  <si>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</si>
  <si>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</si>
  <si>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</si>
  <si>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</si>
  <si>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</si>
  <si>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</si>
  <si>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</si>
  <si>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</si>
  <si>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</si>
  <si>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</si>
  <si>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</si>
  <si>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</si>
  <si>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</si>
  <si>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</si>
  <si>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</si>
  <si>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</si>
  <si>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</si>
  <si>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</si>
  <si>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</si>
  <si>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</si>
  <si>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</si>
  <si>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</si>
  <si>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</si>
  <si>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</si>
  <si>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</si>
  <si>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</si>
  <si>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</si>
  <si>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</si>
  <si>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</si>
  <si>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</si>
  <si>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</si>
  <si>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</si>
  <si>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</si>
  <si>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</si>
  <si>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</si>
  <si>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</si>
  <si>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</si>
  <si>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</si>
  <si>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</si>
  <si>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</si>
  <si>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</si>
  <si>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</si>
  <si>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</si>
  <si>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</si>
  <si>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</si>
  <si>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</si>
  <si>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</si>
  <si>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</si>
  <si>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</si>
  <si>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</si>
  <si>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</si>
  <si>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</si>
  <si>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</si>
  <si>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</si>
  <si>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</si>
  <si>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</si>
  <si>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</si>
  <si>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</si>
  <si>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</si>
  <si>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</si>
  <si>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</si>
  <si>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</si>
  <si>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</si>
  <si>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</si>
  <si>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</si>
  <si>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</si>
  <si>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</si>
  <si>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</si>
  <si>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</si>
  <si>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</si>
  <si>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</si>
  <si>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</si>
  <si>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</si>
  <si>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</si>
  <si>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</si>
  <si>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</si>
  <si>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</si>
  <si>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</si>
  <si>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</si>
  <si>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</si>
  <si>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</si>
  <si>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</si>
  <si>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</si>
  <si>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</si>
  <si>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</si>
  <si>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</si>
  <si>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</si>
  <si>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</si>
  <si>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</si>
  <si>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</si>
  <si>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</si>
  <si>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</si>
  <si>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</si>
  <si>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</si>
  <si>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</si>
  <si>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</si>
  <si>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</si>
  <si>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</si>
  <si>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</si>
  <si>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</si>
  <si>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</si>
  <si>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</si>
  <si>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</si>
  <si>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</si>
  <si>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</si>
  <si>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</si>
  <si>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</si>
  <si>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</si>
  <si>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</si>
  <si>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</si>
  <si>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</si>
  <si>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</si>
  <si>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</si>
  <si>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</si>
  <si>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</si>
  <si>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</si>
  <si>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</si>
  <si>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</si>
  <si>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</si>
  <si>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</si>
  <si>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</si>
  <si>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</si>
  <si>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</si>
  <si>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</si>
  <si>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</si>
  <si>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</si>
  <si>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</si>
  <si>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</si>
  <si>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</si>
  <si>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</si>
  <si>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</si>
  <si>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</si>
  <si>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</si>
  <si>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</si>
  <si>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</si>
  <si>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</si>
  <si>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</si>
  <si>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</si>
  <si>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</si>
  <si>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</si>
  <si>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</si>
  <si>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</si>
  <si>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</si>
  <si>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</si>
  <si>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</si>
  <si>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</si>
  <si>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</si>
  <si>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</si>
  <si>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</si>
  <si>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</si>
  <si>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</si>
  <si>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</si>
  <si>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</si>
  <si>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</si>
  <si>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</si>
  <si>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</si>
  <si>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</si>
  <si>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</si>
  <si>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</si>
  <si>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</si>
  <si>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</si>
  <si>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</si>
  <si>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</si>
  <si>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</si>
  <si>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</si>
  <si>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</si>
  <si>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</si>
  <si>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</si>
  <si>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</si>
  <si>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</si>
  <si>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</si>
  <si>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</si>
  <si>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</si>
  <si>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</si>
  <si>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</si>
  <si>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</si>
  <si>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</si>
  <si>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</si>
  <si>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</si>
  <si>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</si>
  <si>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</si>
  <si>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</si>
  <si>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</si>
  <si>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</si>
  <si>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</si>
  <si>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</si>
  <si>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</si>
  <si>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</si>
  <si>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</si>
  <si>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</si>
  <si>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</si>
  <si>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</si>
  <si>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</si>
  <si>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</si>
  <si>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</si>
  <si>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</si>
  <si>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</si>
  <si>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</si>
  <si>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</si>
  <si>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</si>
  <si>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</si>
  <si>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</si>
  <si>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</si>
  <si>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</si>
  <si>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</si>
  <si>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</si>
  <si>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</si>
  <si>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</si>
  <si>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</si>
  <si>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</si>
  <si>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</si>
  <si>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</si>
  <si>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</si>
  <si>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</si>
  <si>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</si>
  <si>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</si>
  <si>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</si>
  <si>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</si>
  <si>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</si>
  <si>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</si>
  <si>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</si>
  <si>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</si>
  <si>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</si>
  <si>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</si>
  <si>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</si>
  <si>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</si>
  <si>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</si>
  <si>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</si>
  <si>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</si>
  <si>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</si>
  <si>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</si>
  <si>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</si>
  <si>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</si>
  <si>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</si>
  <si>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</si>
  <si>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</si>
  <si>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</si>
  <si>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</si>
  <si>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</si>
  <si>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</si>
  <si>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</si>
  <si>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</si>
  <si>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</si>
  <si>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</si>
  <si>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</si>
  <si>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</si>
  <si>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</si>
  <si>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</si>
  <si>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</si>
  <si>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</si>
  <si>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</si>
  <si>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</si>
  <si>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</si>
  <si>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</si>
  <si>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</si>
  <si>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</si>
  <si>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</si>
  <si>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</si>
  <si>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</si>
  <si>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</si>
  <si>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</si>
  <si>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</si>
  <si>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</si>
  <si>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</si>
  <si>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</si>
  <si>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</si>
  <si>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</si>
  <si>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</si>
  <si>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</si>
  <si>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</si>
  <si>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</si>
  <si>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</si>
  <si>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</si>
  <si>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</si>
  <si>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</si>
  <si>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</si>
  <si>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</si>
  <si>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</si>
  <si>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</si>
  <si>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</si>
  <si>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</si>
  <si>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</si>
  <si>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</si>
  <si>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</si>
  <si>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</si>
  <si>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</si>
  <si>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</si>
  <si>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</si>
  <si>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</si>
  <si>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</si>
  <si>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</si>
  <si>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</si>
  <si>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</si>
  <si>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</si>
  <si>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</si>
  <si>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</si>
  <si>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</si>
  <si>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</si>
  <si>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</si>
  <si>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</si>
  <si>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</si>
  <si>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</si>
  <si>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</si>
  <si>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</si>
  <si>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</si>
  <si>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</si>
  <si>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</si>
  <si>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</si>
  <si>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</si>
  <si>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</si>
  <si>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</si>
  <si>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</si>
  <si>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</si>
  <si>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</si>
  <si>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</si>
  <si>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</si>
  <si>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</si>
  <si>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</si>
  <si>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</si>
  <si>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</si>
  <si>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</si>
  <si>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</si>
  <si>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</si>
  <si>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</si>
  <si>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</si>
  <si>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</si>
  <si>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</si>
  <si>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</si>
  <si>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</si>
  <si>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</si>
  <si>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</si>
  <si>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</si>
  <si>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</si>
  <si>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</si>
  <si>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</si>
  <si>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</si>
  <si>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</si>
  <si>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</si>
  <si>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</si>
  <si>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</si>
  <si>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</si>
  <si>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</si>
  <si>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</si>
  <si>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</si>
  <si>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</si>
  <si>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</si>
  <si>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</si>
  <si>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</si>
  <si>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</si>
  <si>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</si>
  <si>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</si>
  <si>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</si>
  <si>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</si>
  <si>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</si>
  <si>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</si>
  <si>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</si>
  <si>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</si>
  <si>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</si>
  <si>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</si>
  <si>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</si>
  <si>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</si>
  <si>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</si>
  <si>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</si>
  <si>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</si>
  <si>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</si>
  <si>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</si>
  <si>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</si>
  <si>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</si>
  <si>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</si>
  <si>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</si>
  <si>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</si>
  <si>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</si>
  <si>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</si>
  <si>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</si>
  <si>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</si>
  <si>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</si>
  <si>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</si>
  <si>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</si>
  <si>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</si>
  <si>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</si>
  <si>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</si>
  <si>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</si>
  <si>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</si>
  <si>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</si>
  <si>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</si>
  <si>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</si>
  <si>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</si>
  <si>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</si>
  <si>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</si>
  <si>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</si>
  <si>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</si>
  <si>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</si>
  <si>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</si>
  <si>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</si>
  <si>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</si>
  <si>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</si>
  <si>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</si>
  <si>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</si>
  <si>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</si>
  <si>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</si>
  <si>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</si>
  <si>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</si>
  <si>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</si>
  <si>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</si>
  <si>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</si>
  <si>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</si>
  <si>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</si>
  <si>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</si>
  <si>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</si>
  <si>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</si>
  <si>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</si>
  <si>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</si>
  <si>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</si>
  <si>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</si>
  <si>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</si>
  <si>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</si>
  <si>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</si>
  <si>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</si>
  <si>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</si>
  <si>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</si>
  <si>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</si>
  <si>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</si>
  <si>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</si>
  <si>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</si>
  <si>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</si>
  <si>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</si>
  <si>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</si>
  <si>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</si>
  <si>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</si>
  <si>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</si>
  <si>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</si>
  <si>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</si>
  <si>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</si>
  <si>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</si>
  <si>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</si>
  <si>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</si>
  <si>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</si>
  <si>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</si>
  <si>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</si>
  <si>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</si>
  <si>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</si>
  <si>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</si>
  <si>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</si>
  <si>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</si>
  <si>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</si>
  <si>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</si>
  <si>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</si>
  <si>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</si>
  <si>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</si>
  <si>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</si>
  <si>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</si>
  <si>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</si>
  <si>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</si>
  <si>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</si>
  <si>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</si>
  <si>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</si>
  <si>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</si>
  <si>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</si>
  <si>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</si>
  <si>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</si>
  <si>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</si>
  <si>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</si>
  <si>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</si>
  <si>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</si>
  <si>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</si>
  <si>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</si>
  <si>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</si>
  <si>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</si>
  <si>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</si>
  <si>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</si>
  <si>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</si>
  <si>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</si>
  <si>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</si>
  <si>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</si>
  <si>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</si>
  <si>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</si>
  <si>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</si>
  <si>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</si>
  <si>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</si>
  <si>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</si>
  <si>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</si>
  <si>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</si>
  <si>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</si>
  <si>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</si>
  <si>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</si>
  <si>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</si>
  <si>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</si>
  <si>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</si>
  <si>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</si>
  <si>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</si>
  <si>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</si>
  <si>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</si>
  <si>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</si>
  <si>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</si>
  <si>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</si>
  <si>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</si>
  <si>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</si>
  <si>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</si>
  <si>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</si>
  <si>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</si>
  <si>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</si>
  <si>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</si>
  <si>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</si>
  <si>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</si>
  <si>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</si>
  <si>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</si>
  <si>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</si>
  <si>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</si>
  <si>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</si>
  <si>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</si>
  <si>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</si>
  <si>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</si>
  <si>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</si>
  <si>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</si>
  <si>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</si>
  <si>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</si>
  <si>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</si>
  <si>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</si>
  <si>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</si>
  <si>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</si>
  <si>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</si>
  <si>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</si>
  <si>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</si>
  <si>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</si>
  <si>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</si>
  <si>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</si>
  <si>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</si>
  <si>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</si>
  <si>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</si>
  <si>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</si>
  <si>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</si>
  <si>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</si>
  <si>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</si>
  <si>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</si>
  <si>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</si>
  <si>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</si>
  <si>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</si>
  <si>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</si>
  <si>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</si>
  <si>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</si>
  <si>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</si>
  <si>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</si>
  <si>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</si>
  <si>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</si>
  <si>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</si>
  <si>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</si>
  <si>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</si>
  <si>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</si>
  <si>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</si>
  <si>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</si>
  <si>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</si>
  <si>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</si>
  <si>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</si>
  <si>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</si>
  <si>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</si>
  <si>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</si>
  <si>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</si>
  <si>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</si>
  <si>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</si>
  <si>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</si>
  <si>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</si>
  <si>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</si>
  <si>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</si>
  <si>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</si>
  <si>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</si>
  <si>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</si>
  <si>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</si>
  <si>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</si>
  <si>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</si>
  <si>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</si>
  <si>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</si>
  <si>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</si>
  <si>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</si>
  <si>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</si>
  <si>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</si>
  <si>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</si>
  <si>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</si>
  <si>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</si>
  <si>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</si>
  <si>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</si>
  <si>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</si>
  <si>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</si>
  <si>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</si>
  <si>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</si>
  <si>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</si>
  <si>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</si>
  <si>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</si>
  <si>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</si>
  <si>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</si>
  <si>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</si>
  <si>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</si>
  <si>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</si>
  <si>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</si>
  <si>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</si>
  <si>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</si>
  <si>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</si>
  <si>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</si>
  <si>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</si>
  <si>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</si>
  <si>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</si>
  <si>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</si>
  <si>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</si>
  <si>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</si>
  <si>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</si>
  <si>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</si>
  <si>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</si>
  <si>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</si>
  <si>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</si>
  <si>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</si>
  <si>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</si>
  <si>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</si>
  <si>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</si>
  <si>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</si>
  <si>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</si>
  <si>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</si>
  <si>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</si>
  <si>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</si>
  <si>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</si>
  <si>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</si>
  <si>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</si>
  <si>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</si>
  <si>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</si>
  <si>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</si>
  <si>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</si>
  <si>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</si>
  <si>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</si>
  <si>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</si>
  <si>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</si>
  <si>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</si>
  <si>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</si>
  <si>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</si>
  <si>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</si>
  <si>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</si>
  <si>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</si>
  <si>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</si>
  <si>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</si>
  <si>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</si>
  <si>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</si>
  <si>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</si>
  <si>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</si>
  <si>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</si>
  <si>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</si>
  <si>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</si>
  <si>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</si>
  <si>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</si>
  <si>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</si>
  <si>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</si>
  <si>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</si>
  <si>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</si>
  <si>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</si>
  <si>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</si>
  <si>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</si>
  <si>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</si>
  <si>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</si>
  <si>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</si>
  <si>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</si>
  <si>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</si>
  <si>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</si>
  <si>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</si>
  <si>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</si>
  <si>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</si>
  <si>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</si>
  <si>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</si>
  <si>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</si>
  <si>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</si>
  <si>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</si>
  <si>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</si>
  <si>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</si>
  <si>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</si>
  <si>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</si>
  <si>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</si>
  <si>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</si>
  <si>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</si>
  <si>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</si>
  <si>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</si>
  <si>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</si>
  <si>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</si>
  <si>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</si>
  <si>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</si>
  <si>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</si>
  <si>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</si>
  <si>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</si>
  <si>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</si>
  <si>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</si>
  <si>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</si>
  <si>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</si>
  <si>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</si>
  <si>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</si>
  <si>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</si>
  <si>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</si>
  <si>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</si>
  <si>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</si>
  <si>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</si>
  <si>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</si>
  <si>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</si>
  <si>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</si>
  <si>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</si>
  <si>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</si>
  <si>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</si>
  <si>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</si>
  <si>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</si>
  <si>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</si>
  <si>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</si>
  <si>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</si>
  <si>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</si>
  <si>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</si>
  <si>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</si>
  <si>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</si>
  <si>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</si>
  <si>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</si>
  <si>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</si>
  <si>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</si>
  <si>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</si>
  <si>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</si>
  <si>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</si>
  <si>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</si>
  <si>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</si>
  <si>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</si>
  <si>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</si>
  <si>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</si>
  <si>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</si>
  <si>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</si>
  <si>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</si>
  <si>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</si>
  <si>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</si>
  <si>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</si>
  <si>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</si>
  <si>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</si>
  <si>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</si>
  <si>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</si>
  <si>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</si>
  <si>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</si>
  <si>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</si>
  <si>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</si>
  <si>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</si>
  <si>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</si>
  <si>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</si>
  <si>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</si>
  <si>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</si>
  <si>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</si>
  <si>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</si>
  <si>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</si>
  <si>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</si>
  <si>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</si>
  <si>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</si>
  <si>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</si>
  <si>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</si>
  <si>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</si>
  <si>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</si>
  <si>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</si>
  <si>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</si>
  <si>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</si>
  <si>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</si>
  <si>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</si>
  <si>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</si>
  <si>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</si>
  <si>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</si>
  <si>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</si>
  <si>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</si>
  <si>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</si>
  <si>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</si>
  <si>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</si>
  <si>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</si>
  <si>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</si>
  <si>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</si>
  <si>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</si>
  <si>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</si>
  <si>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</si>
  <si>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</si>
  <si>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</si>
  <si>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</si>
  <si>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</si>
  <si>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</si>
  <si>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</si>
  <si>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</si>
  <si>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</si>
  <si>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</si>
  <si>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</si>
  <si>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</si>
  <si>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</si>
  <si>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</si>
  <si>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</si>
  <si>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</si>
  <si>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</si>
  <si>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</si>
  <si>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</si>
  <si>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</si>
  <si>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</si>
  <si>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</si>
  <si>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</si>
  <si>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</si>
  <si>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</si>
  <si>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</si>
  <si>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</si>
  <si>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</si>
  <si>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</si>
  <si>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</si>
  <si>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</si>
  <si>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</si>
  <si>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</si>
  <si>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</si>
  <si>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</si>
  <si>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</si>
  <si>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</si>
  <si>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</si>
  <si>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</si>
  <si>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</si>
  <si>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</si>
  <si>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</si>
  <si>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</si>
  <si>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</si>
  <si>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</si>
  <si>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</si>
  <si>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</si>
  <si>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</si>
  <si>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</si>
  <si>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</si>
  <si>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</si>
  <si>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</si>
  <si>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</si>
  <si>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</si>
  <si>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</si>
  <si>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</si>
  <si>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</si>
  <si>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</si>
  <si>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</si>
  <si>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</si>
  <si>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</si>
  <si>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</si>
  <si>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</si>
  <si>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</si>
  <si>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</si>
  <si>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</si>
  <si>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</si>
  <si>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</si>
  <si>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</si>
  <si>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</si>
  <si>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</si>
  <si>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</si>
  <si>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</si>
  <si>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</si>
  <si>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</si>
  <si>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</si>
  <si>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</si>
  <si>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</si>
  <si>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</si>
  <si>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</si>
  <si>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</si>
  <si>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</si>
  <si>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</si>
  <si>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</si>
  <si>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</si>
  <si>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</si>
  <si>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</si>
  <si>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</si>
  <si>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</si>
  <si>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</si>
  <si>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</si>
  <si>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</si>
  <si>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</si>
  <si>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</si>
  <si>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</si>
  <si>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</si>
  <si>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</si>
  <si>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</si>
  <si>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</si>
  <si>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</si>
  <si>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</si>
  <si>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</si>
  <si>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</si>
  <si>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</si>
  <si>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</si>
  <si>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</si>
  <si>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</si>
  <si>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</si>
  <si>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</si>
  <si>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</si>
  <si>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</si>
  <si>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</si>
  <si>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</si>
  <si>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</si>
  <si>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</si>
  <si>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</si>
  <si>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</si>
  <si>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</si>
  <si>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</si>
  <si>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</si>
  <si>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</si>
  <si>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</si>
  <si>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</si>
  <si>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</si>
  <si>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</si>
  <si>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</si>
  <si>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</si>
  <si>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</si>
  <si>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</si>
  <si>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</si>
  <si>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</si>
  <si>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</si>
  <si>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</si>
  <si>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</si>
  <si>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</si>
  <si>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</si>
  <si>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</si>
  <si>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</si>
  <si>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</si>
  <si>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</si>
  <si>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</si>
  <si>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</si>
  <si>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</si>
  <si>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</si>
  <si>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</si>
  <si>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</si>
  <si>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</si>
  <si>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</si>
  <si>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</si>
  <si>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</si>
  <si>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</si>
  <si>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</si>
  <si>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</si>
  <si>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</si>
  <si>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</si>
  <si>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</si>
  <si>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</si>
  <si>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</si>
  <si>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</si>
  <si>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</si>
  <si>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</si>
  <si>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</si>
  <si>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</si>
  <si>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</si>
  <si>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</si>
  <si>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</si>
  <si>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</si>
  <si>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</si>
  <si>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</si>
  <si>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</si>
  <si>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</si>
  <si>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</si>
  <si>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</si>
  <si>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</si>
  <si>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</si>
  <si>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</si>
  <si>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</si>
  <si>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</si>
  <si>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</si>
  <si>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</si>
  <si>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</si>
  <si>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</si>
  <si>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</si>
  <si>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</si>
  <si>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</si>
  <si>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</si>
  <si>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</si>
  <si>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</si>
  <si>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</si>
  <si>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</si>
  <si>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</si>
  <si>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</si>
  <si>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</si>
  <si>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</si>
  <si>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</si>
  <si>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</si>
  <si>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</si>
  <si>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</si>
  <si>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</si>
  <si>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</si>
  <si>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</si>
  <si>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</si>
  <si>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</si>
  <si>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</si>
  <si>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</si>
  <si>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</si>
  <si>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</si>
  <si>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</si>
  <si>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</si>
  <si>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</si>
  <si>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</si>
  <si>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</si>
  <si>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</si>
  <si>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</si>
  <si>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</si>
  <si>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</si>
  <si>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</si>
  <si>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</si>
  <si>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</si>
  <si>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</si>
  <si>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</si>
  <si>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</si>
  <si>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</si>
  <si>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</si>
  <si>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</si>
  <si>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</si>
  <si>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</si>
  <si>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</si>
  <si>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</si>
  <si>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</si>
  <si>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</si>
  <si>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</si>
  <si>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</si>
  <si>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</si>
  <si>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</si>
  <si>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</si>
  <si>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</si>
  <si>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</si>
  <si>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</si>
  <si>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</si>
  <si>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</si>
  <si>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</si>
  <si>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</si>
  <si>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</si>
  <si>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</si>
  <si>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</si>
  <si>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</si>
  <si>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</si>
  <si>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</si>
  <si>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</si>
  <si>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</si>
  <si>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</si>
  <si>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</si>
  <si>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</si>
  <si>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</si>
  <si>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</si>
  <si>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</si>
  <si>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</si>
  <si>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</si>
  <si>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</si>
  <si>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</si>
  <si>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</si>
  <si>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</si>
  <si>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</si>
  <si>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</si>
  <si>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</si>
  <si>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</si>
  <si>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</si>
  <si>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</si>
  <si>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</si>
  <si>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</si>
  <si>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</si>
  <si>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</si>
  <si>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</si>
  <si>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</si>
  <si>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</si>
  <si>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</si>
  <si>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</si>
  <si>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</si>
  <si>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</si>
  <si>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</si>
  <si>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</si>
  <si>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</si>
  <si>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</si>
  <si>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</si>
  <si>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</si>
  <si>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</si>
  <si>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</si>
  <si>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</si>
  <si>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</si>
  <si>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</si>
  <si>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</si>
  <si>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</si>
  <si>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</si>
  <si>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</si>
  <si>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</si>
  <si>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</si>
  <si>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</si>
  <si>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</si>
  <si>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</si>
  <si>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</si>
  <si>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</si>
  <si>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</si>
  <si>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</si>
  <si>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</si>
  <si>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</si>
  <si>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</si>
  <si>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</si>
  <si>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</si>
  <si>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</si>
  <si>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</si>
  <si>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</si>
  <si>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</si>
  <si>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</si>
  <si>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</si>
  <si>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</si>
  <si>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</si>
  <si>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</si>
  <si>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</si>
  <si>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</si>
  <si>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</si>
  <si>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</si>
  <si>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</si>
  <si>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</si>
  <si>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</si>
  <si>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</si>
  <si>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</si>
  <si>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</si>
  <si>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</si>
  <si>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</si>
  <si>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</si>
  <si>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</si>
  <si>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</si>
  <si>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</si>
  <si>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</si>
  <si>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</si>
  <si>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</si>
  <si>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</si>
  <si>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</si>
  <si>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</si>
  <si>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</si>
  <si>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</si>
  <si>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</si>
  <si>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</si>
  <si>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</si>
  <si>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</si>
  <si>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</si>
  <si>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</si>
  <si>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</si>
  <si>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</si>
  <si>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</si>
  <si>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</si>
  <si>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</si>
  <si>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</si>
  <si>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</si>
  <si>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</si>
  <si>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</si>
  <si>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</si>
  <si>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</si>
  <si>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</si>
  <si>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</si>
  <si>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</si>
  <si>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</si>
  <si>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</si>
  <si>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</si>
  <si>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</si>
  <si>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</si>
  <si>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</si>
  <si>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</si>
  <si>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</si>
  <si>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</si>
  <si>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</si>
  <si>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</si>
  <si>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</si>
  <si>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</si>
  <si>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</si>
  <si>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</si>
  <si>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</si>
  <si>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</si>
  <si>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</si>
  <si>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</si>
  <si>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</si>
  <si>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</si>
  <si>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</si>
  <si>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</si>
  <si>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</si>
  <si>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</si>
  <si>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</si>
  <si>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</si>
  <si>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</si>
  <si>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</si>
  <si>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</si>
  <si>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</si>
  <si>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</si>
  <si>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</si>
  <si>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</si>
  <si>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</si>
  <si>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</si>
  <si>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</si>
  <si>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</si>
  <si>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</si>
  <si>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</si>
  <si>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</si>
  <si>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</si>
  <si>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</si>
  <si>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</si>
  <si>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</si>
  <si>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</si>
  <si>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</si>
  <si>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</si>
  <si>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</si>
  <si>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</si>
  <si>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</si>
  <si>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</si>
  <si>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</si>
  <si>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</si>
  <si>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</si>
  <si>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</si>
  <si>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</si>
  <si>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</si>
  <si>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</si>
  <si>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</si>
  <si>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</si>
  <si>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</si>
  <si>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</si>
  <si>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</si>
  <si>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</si>
  <si>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</si>
  <si>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</si>
  <si>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</si>
  <si>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</si>
  <si>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</si>
  <si>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</si>
  <si>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</si>
  <si>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</si>
  <si>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</si>
  <si>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</si>
  <si>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</si>
  <si>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</si>
  <si>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</si>
  <si>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</si>
  <si>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</si>
  <si>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</si>
  <si>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</si>
  <si>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</si>
  <si>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</si>
  <si>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</si>
  <si>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</si>
  <si>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</si>
  <si>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</si>
  <si>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</si>
  <si>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</si>
  <si>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</si>
  <si>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</si>
  <si>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</si>
  <si>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</si>
  <si>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</si>
  <si>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</si>
  <si>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</si>
  <si>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</si>
  <si>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</si>
  <si>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</si>
  <si>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</si>
  <si>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</si>
  <si>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</si>
  <si>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</si>
  <si>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</si>
  <si>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</si>
  <si>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</si>
  <si>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</si>
  <si>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</si>
  <si>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</si>
  <si>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</si>
  <si>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</si>
  <si>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</si>
  <si>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</si>
  <si>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</si>
  <si>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</si>
  <si>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</si>
  <si>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</si>
  <si>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</si>
  <si>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</si>
  <si>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</si>
  <si>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</si>
  <si>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</si>
  <si>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</si>
  <si>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</si>
  <si>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</si>
  <si>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</si>
  <si>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</si>
  <si>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</si>
  <si>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</si>
  <si>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</si>
  <si>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</si>
  <si>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</si>
  <si>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</si>
  <si>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</si>
  <si>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</si>
  <si>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</si>
  <si>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</si>
  <si>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</si>
  <si>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</si>
  <si>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</si>
  <si>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</si>
  <si>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</si>
  <si>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</si>
  <si>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</si>
  <si>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</si>
  <si>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</si>
  <si>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</si>
  <si>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</si>
  <si>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</si>
  <si>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</si>
  <si>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</si>
  <si>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</si>
  <si>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</si>
  <si>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</si>
  <si>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</si>
  <si>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</si>
  <si>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</si>
  <si>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</si>
  <si>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</si>
  <si>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</si>
  <si>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</si>
  <si>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</si>
  <si>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</si>
  <si>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</si>
  <si>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</si>
  <si>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</si>
  <si>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</si>
  <si>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</si>
  <si>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</si>
  <si>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</si>
  <si>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</si>
  <si>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</si>
  <si>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</si>
  <si>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</si>
  <si>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</si>
  <si>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</si>
  <si>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</si>
  <si>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</si>
  <si>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</si>
  <si>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</si>
  <si>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</si>
  <si>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</si>
  <si>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</si>
  <si>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</si>
  <si>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</si>
  <si>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</si>
  <si>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</si>
  <si>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</si>
  <si>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</si>
  <si>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</si>
  <si>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</si>
  <si>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</si>
  <si>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</si>
  <si>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</si>
  <si>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</si>
  <si>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</si>
  <si>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</si>
  <si>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</si>
  <si>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</si>
  <si>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</si>
  <si>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</si>
  <si>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</si>
  <si>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</si>
  <si>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</si>
  <si>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</si>
  <si>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</si>
  <si>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</si>
  <si>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</si>
  <si>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</si>
  <si>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</si>
  <si>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</si>
  <si>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</si>
  <si>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</si>
  <si>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</si>
  <si>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</si>
  <si>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</si>
  <si>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</si>
  <si>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</si>
  <si>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</si>
  <si>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</si>
  <si>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</si>
  <si>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</si>
  <si>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</si>
  <si>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</si>
  <si>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</si>
  <si>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</si>
  <si>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</si>
  <si>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</si>
  <si>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</si>
  <si>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</si>
  <si>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</si>
  <si>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</si>
  <si>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</si>
  <si>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</si>
  <si>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</si>
  <si>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</si>
  <si>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</si>
  <si>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</si>
  <si>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</si>
  <si>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</si>
  <si>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</si>
  <si>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</si>
  <si>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</si>
  <si>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</si>
  <si>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</si>
  <si>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</si>
  <si>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</si>
  <si>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</si>
  <si>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</si>
  <si>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</si>
  <si>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</si>
  <si>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</si>
  <si>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</si>
  <si>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</si>
  <si>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</si>
  <si>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</si>
  <si>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</si>
  <si>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</si>
  <si>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</si>
  <si>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</si>
  <si>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</si>
  <si>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</si>
  <si>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</si>
  <si>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</si>
  <si>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</si>
  <si>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</si>
  <si>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</si>
  <si>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</si>
  <si>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</si>
  <si>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</si>
  <si>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</si>
  <si>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</si>
  <si>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</si>
  <si>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</si>
  <si>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</si>
  <si>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</si>
  <si>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</si>
  <si>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</si>
  <si>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</si>
  <si>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</si>
  <si>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</si>
  <si>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</si>
  <si>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</si>
  <si>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</si>
  <si>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</si>
  <si>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</si>
  <si>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</si>
  <si>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</si>
  <si>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</si>
  <si>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</si>
  <si>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</si>
  <si>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</si>
  <si>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</si>
  <si>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</si>
  <si>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</si>
  <si>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</si>
  <si>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</si>
  <si>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</si>
  <si>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</si>
  <si>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</si>
  <si>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</si>
  <si>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</si>
  <si>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</si>
  <si>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</si>
  <si>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</si>
  <si>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</si>
  <si>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</si>
  <si>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</si>
  <si>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</si>
  <si>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</si>
  <si>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</si>
  <si>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</si>
  <si>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</si>
  <si>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</si>
  <si>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</si>
  <si>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</si>
  <si>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</si>
  <si>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</si>
  <si>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</si>
  <si>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</si>
  <si>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</si>
  <si>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</si>
  <si>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</si>
  <si>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</si>
  <si>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</si>
  <si>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</si>
  <si>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</si>
  <si>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</si>
  <si>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</si>
  <si>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</si>
  <si>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</si>
  <si>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</si>
  <si>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</si>
  <si>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</si>
  <si>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</si>
  <si>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</si>
  <si>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</si>
  <si>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</si>
  <si>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</si>
  <si>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</si>
  <si>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</si>
  <si>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</si>
  <si>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</si>
  <si>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</si>
  <si>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</si>
  <si>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</si>
  <si>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</si>
  <si>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</si>
  <si>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</si>
  <si>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</si>
  <si>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</si>
  <si>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</si>
  <si>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</si>
  <si>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</si>
  <si>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</si>
  <si>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</si>
  <si>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</si>
  <si>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</si>
  <si>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</si>
  <si>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</si>
  <si>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</si>
  <si>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</si>
  <si>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</si>
  <si>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</si>
  <si>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</si>
  <si>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</si>
  <si>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</si>
  <si>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</si>
  <si>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</si>
  <si>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</si>
  <si>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</si>
  <si>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</si>
  <si>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</si>
  <si>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</si>
  <si>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</si>
  <si>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</si>
  <si>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</si>
  <si>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</si>
  <si>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</si>
  <si>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</si>
  <si>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</si>
  <si>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</si>
  <si>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</si>
  <si>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</si>
  <si>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</si>
  <si>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</si>
  <si>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</si>
  <si>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</si>
  <si>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</si>
  <si>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</si>
  <si>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</si>
  <si>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</si>
  <si>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</si>
  <si>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</si>
  <si>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</si>
  <si>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</si>
  <si>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</si>
  <si>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</si>
  <si>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</si>
  <si>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</si>
  <si>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</si>
  <si>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</si>
  <si>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</si>
  <si>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</si>
  <si>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</si>
  <si>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</si>
  <si>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</si>
  <si>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</si>
  <si>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</si>
  <si>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</si>
  <si>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</si>
  <si>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</si>
  <si>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</si>
  <si>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</si>
  <si>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</si>
  <si>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</si>
  <si>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</si>
  <si>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</si>
  <si>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</si>
  <si>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</si>
  <si>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</si>
  <si>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</si>
  <si>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</si>
  <si>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</si>
  <si>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</si>
  <si>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</si>
  <si>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</si>
  <si>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</si>
  <si>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</si>
  <si>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</si>
  <si>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</si>
  <si>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</si>
  <si>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</si>
  <si>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</si>
  <si>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</si>
  <si>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</si>
  <si>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</si>
  <si>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</si>
  <si>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</si>
  <si>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</si>
  <si>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</si>
  <si>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</si>
  <si>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</si>
  <si>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</si>
  <si>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</si>
  <si>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</si>
  <si>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</si>
  <si>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</si>
  <si>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</si>
  <si>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</si>
  <si>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</si>
  <si>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</si>
  <si>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</si>
  <si>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</si>
  <si>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</si>
  <si>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</si>
  <si>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</si>
  <si>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</si>
  <si>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</si>
  <si>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</si>
  <si>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</si>
  <si>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</si>
  <si>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</si>
  <si>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</si>
  <si>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</si>
  <si>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</si>
  <si>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</si>
  <si>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</si>
  <si>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</si>
  <si>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</si>
  <si>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</si>
  <si>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</si>
  <si>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</si>
  <si>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</si>
  <si>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</si>
  <si>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</si>
  <si>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</si>
  <si>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</si>
  <si>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</si>
  <si>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</si>
  <si>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</si>
  <si>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</si>
  <si>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</si>
  <si>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</si>
  <si>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</si>
  <si>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</si>
  <si>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</si>
  <si>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</si>
  <si>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</si>
  <si>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</si>
  <si>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</si>
  <si>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</si>
  <si>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</si>
  <si>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</si>
  <si>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</si>
  <si>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</si>
  <si>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</si>
  <si>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</si>
  <si>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</si>
  <si>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</si>
  <si>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</si>
  <si>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</si>
  <si>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</si>
  <si>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</si>
  <si>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</si>
  <si>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</si>
  <si>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</si>
  <si>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</si>
  <si>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</si>
  <si>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</si>
  <si>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</si>
  <si>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</si>
  <si>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</si>
  <si>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</si>
  <si>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</si>
  <si>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</si>
  <si>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</si>
  <si>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</si>
  <si>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</si>
  <si>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</si>
  <si>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</si>
  <si>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</si>
  <si>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</si>
  <si>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</si>
  <si>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</si>
  <si>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</si>
  <si>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</si>
  <si>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</si>
  <si>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</si>
  <si>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</si>
  <si>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</si>
  <si>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</si>
  <si>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</si>
  <si>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</si>
  <si>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</si>
  <si>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</si>
  <si>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</si>
  <si>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</si>
  <si>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</si>
  <si>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</si>
  <si>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</si>
  <si>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</si>
  <si>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</si>
  <si>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</si>
  <si>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</si>
  <si>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</si>
  <si>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</si>
  <si>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</si>
  <si>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</si>
  <si>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</si>
  <si>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</si>
  <si>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</si>
  <si>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</si>
  <si>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</si>
  <si>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</si>
  <si>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</si>
  <si>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</si>
  <si>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</si>
  <si>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</si>
  <si>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</si>
  <si>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</si>
  <si>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</si>
  <si>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</si>
  <si>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</si>
  <si>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</si>
  <si>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</si>
  <si>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</si>
  <si>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</si>
  <si>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</si>
  <si>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</si>
  <si>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</si>
  <si>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</si>
  <si>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</si>
  <si>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</si>
  <si>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</si>
  <si>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</si>
  <si>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</si>
  <si>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</si>
  <si>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</si>
  <si>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</si>
  <si>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</si>
  <si>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</si>
  <si>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</si>
  <si>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</si>
  <si>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</si>
  <si>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</si>
  <si>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</si>
  <si>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</si>
  <si>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</si>
  <si>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</si>
  <si>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</si>
  <si>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</si>
  <si>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</si>
  <si>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</si>
  <si>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</si>
  <si>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</si>
  <si>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</si>
  <si>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</si>
  <si>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</si>
  <si>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</si>
  <si>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</si>
  <si>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</si>
  <si>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</si>
  <si>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</si>
  <si>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</si>
  <si>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</si>
  <si>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</si>
  <si>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</si>
  <si>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</si>
  <si>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</si>
  <si>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</si>
  <si>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</si>
  <si>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</si>
  <si>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</si>
  <si>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</si>
  <si>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</si>
  <si>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</si>
  <si>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</si>
  <si>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</si>
  <si>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</si>
  <si>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</si>
  <si>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</si>
  <si>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</si>
  <si>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</si>
  <si>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</si>
  <si>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</si>
  <si>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</si>
  <si>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</si>
  <si>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</si>
  <si>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</si>
  <si>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</si>
  <si>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</si>
  <si>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</si>
  <si>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</si>
  <si>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</si>
  <si>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</si>
  <si>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</si>
  <si>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</si>
  <si>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</si>
  <si>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</si>
  <si>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</si>
  <si>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</si>
  <si>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</si>
  <si>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</si>
  <si>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</si>
  <si>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</si>
  <si>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</si>
  <si>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</si>
  <si>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</si>
  <si>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</si>
  <si>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</si>
  <si>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</si>
  <si>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</si>
  <si>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</si>
  <si>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</si>
  <si>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</si>
  <si>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</si>
  <si>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</si>
  <si>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</si>
  <si>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</si>
  <si>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</si>
  <si>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</si>
  <si>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</si>
  <si>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</si>
  <si>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</si>
  <si>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</si>
  <si>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</si>
  <si>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</si>
  <si>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</si>
  <si>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</si>
  <si>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</si>
  <si>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</si>
  <si>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</si>
  <si>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</si>
  <si>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</si>
  <si>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</si>
  <si>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</si>
  <si>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</si>
  <si>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</si>
  <si>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</si>
  <si>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</si>
  <si>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</si>
  <si>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</si>
  <si>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</si>
  <si>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</si>
  <si>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</si>
  <si>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</si>
  <si>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</si>
  <si>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</si>
  <si>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</si>
  <si>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</si>
  <si>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</si>
  <si>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</si>
  <si>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</si>
  <si>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</si>
  <si>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</si>
  <si>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</si>
  <si>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</si>
  <si>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</si>
  <si>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</si>
  <si>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</si>
  <si>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</si>
  <si>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</si>
  <si>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</si>
  <si>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</si>
  <si>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</si>
  <si>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</si>
  <si>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</si>
  <si>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</si>
  <si>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</si>
  <si>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</si>
  <si>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</si>
  <si>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</si>
  <si>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</si>
  <si>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</si>
  <si>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</si>
  <si>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</si>
  <si>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</si>
  <si>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</si>
  <si>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</si>
  <si>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</si>
  <si>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</si>
  <si>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</si>
  <si>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</si>
  <si>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</si>
  <si>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</si>
  <si>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</si>
  <si>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</si>
  <si>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</si>
  <si>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</si>
  <si>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</si>
  <si>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</si>
  <si>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</si>
  <si>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</si>
  <si>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</si>
  <si>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</si>
  <si>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</si>
  <si>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</si>
  <si>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</si>
  <si>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</si>
  <si>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</si>
  <si>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</si>
  <si>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</si>
  <si>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</si>
  <si>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</si>
  <si>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</si>
  <si>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</si>
  <si>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</si>
  <si>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</si>
  <si>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</si>
  <si>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</si>
  <si>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</si>
  <si>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</si>
  <si>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</si>
  <si>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</si>
  <si>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</si>
  <si>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</si>
  <si>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</si>
  <si>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</si>
  <si>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</si>
  <si>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</si>
  <si>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</si>
  <si>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</si>
  <si>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</si>
  <si>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</si>
  <si>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</si>
  <si>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</si>
  <si>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</si>
  <si>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</si>
  <si>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</si>
  <si>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</si>
  <si>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</si>
  <si>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</si>
  <si>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</si>
  <si>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</si>
  <si>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</si>
  <si>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</si>
  <si>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</si>
  <si>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</si>
  <si>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</si>
  <si>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</si>
  <si>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</si>
  <si>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</si>
  <si>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</si>
  <si>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</si>
  <si>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</si>
  <si>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</si>
  <si>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</si>
  <si>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</si>
  <si>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</si>
  <si>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</si>
  <si>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</si>
  <si>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</si>
  <si>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</si>
  <si>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</si>
  <si>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</si>
  <si>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</si>
  <si>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</si>
  <si>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</si>
  <si>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</si>
  <si>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</si>
  <si>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</si>
  <si>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</si>
  <si>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</si>
  <si>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</si>
  <si>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</si>
  <si>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</si>
  <si>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</si>
  <si>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</si>
  <si>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</si>
  <si>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</si>
  <si>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</si>
  <si>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</si>
  <si>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</si>
  <si>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</si>
  <si>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</si>
  <si>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</si>
  <si>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</si>
  <si>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</si>
  <si>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</si>
  <si>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</si>
  <si>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</si>
  <si>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</si>
  <si>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</si>
  <si>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</si>
  <si>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</si>
  <si>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</si>
  <si>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</si>
  <si>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</si>
  <si>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</si>
  <si>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</si>
  <si>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</si>
  <si>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</si>
  <si>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</si>
  <si>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</si>
  <si>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</si>
  <si>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</si>
  <si>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</si>
  <si>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</si>
  <si>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</si>
  <si>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</si>
  <si>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</si>
  <si>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</si>
  <si>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</si>
  <si>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</si>
  <si>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</si>
  <si>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</si>
  <si>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</si>
  <si>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</si>
  <si>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</si>
  <si>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</si>
  <si>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</si>
  <si>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</si>
  <si>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</si>
  <si>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</si>
  <si>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</si>
  <si>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</si>
  <si>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</si>
  <si>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</si>
  <si>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</si>
  <si>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</si>
  <si>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</si>
  <si>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</si>
  <si>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</si>
  <si>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</si>
  <si>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</si>
  <si>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</si>
  <si>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</si>
  <si>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</si>
  <si>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</si>
  <si>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</si>
  <si>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</si>
  <si>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</si>
  <si>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</si>
  <si>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</si>
  <si>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</si>
  <si>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</si>
  <si>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</si>
  <si>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</si>
  <si>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</si>
  <si>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</si>
  <si>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</si>
  <si>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</si>
  <si>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</si>
  <si>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</si>
  <si>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</si>
  <si>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</si>
  <si>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</si>
  <si>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</si>
  <si>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</si>
  <si>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</si>
  <si>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</si>
  <si>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</si>
  <si>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</si>
  <si>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</si>
  <si>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</si>
  <si>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</si>
  <si>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</si>
  <si>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</si>
  <si>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</si>
  <si>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</si>
  <si>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</si>
  <si>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</si>
  <si>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</si>
  <si>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</si>
  <si>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</si>
  <si>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</si>
  <si>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</si>
  <si>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</si>
  <si>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</si>
  <si>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</si>
  <si>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</si>
  <si>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</si>
  <si>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</si>
  <si>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</si>
  <si>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</si>
  <si>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</si>
  <si>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</si>
  <si>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</si>
  <si>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</si>
  <si>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</si>
  <si>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</si>
  <si>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</si>
  <si>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</si>
  <si>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</si>
  <si>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</si>
  <si>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</si>
  <si>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</si>
  <si>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</si>
  <si>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</si>
  <si>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</si>
  <si>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</si>
  <si>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</si>
  <si>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</si>
  <si>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</si>
  <si>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</si>
  <si>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</si>
  <si>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</si>
  <si>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</si>
  <si>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</si>
  <si>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</si>
  <si>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</si>
  <si>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</si>
  <si>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</si>
  <si>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</si>
  <si>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</si>
  <si>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</si>
  <si>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</si>
  <si>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</si>
  <si>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</si>
  <si>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</si>
  <si>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</si>
  <si>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</si>
  <si>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</si>
  <si>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</si>
  <si>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</si>
  <si>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</si>
  <si>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</si>
  <si>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</si>
  <si>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</si>
  <si>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</si>
  <si>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</si>
  <si>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</si>
  <si>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</si>
  <si>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</si>
  <si>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</si>
  <si>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</si>
  <si>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</si>
  <si>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</si>
  <si>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</si>
  <si>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</si>
  <si>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</si>
  <si>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</si>
  <si>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</si>
  <si>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</si>
  <si>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</si>
  <si>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</si>
  <si>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</si>
  <si>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</si>
  <si>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</si>
  <si>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</si>
  <si>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</si>
  <si>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</si>
  <si>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</si>
  <si>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</si>
  <si>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</si>
  <si>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</si>
  <si>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</si>
  <si>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</si>
  <si>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</si>
  <si>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</si>
  <si>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</si>
  <si>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</si>
  <si>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</si>
  <si>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</si>
  <si>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</si>
  <si>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</si>
  <si>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</si>
  <si>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</si>
  <si>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</si>
  <si>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</si>
  <si>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</si>
  <si>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</si>
  <si>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</si>
  <si>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</si>
  <si>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</si>
  <si>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</si>
  <si>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</si>
  <si>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</si>
  <si>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</si>
  <si>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</si>
  <si>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</si>
  <si>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</si>
  <si>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</si>
  <si>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</si>
  <si>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</si>
  <si>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</si>
  <si>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</si>
  <si>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</si>
  <si>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</si>
  <si>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</si>
  <si>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</si>
  <si>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</si>
  <si>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</si>
  <si>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</si>
  <si>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</si>
  <si>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</si>
  <si>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</si>
  <si>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</si>
  <si>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</si>
  <si>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</si>
  <si>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</si>
  <si>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</si>
  <si>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</si>
  <si>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</si>
  <si>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</si>
  <si>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</si>
  <si>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</si>
  <si>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</si>
  <si>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</si>
  <si>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</si>
  <si>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</si>
  <si>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</si>
  <si>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</si>
  <si>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</si>
  <si>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</si>
  <si>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</si>
  <si>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</si>
  <si>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</si>
  <si>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</si>
  <si>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</si>
  <si>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</si>
  <si>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</si>
  <si>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</si>
  <si>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</si>
  <si>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</si>
  <si>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</si>
  <si>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</si>
  <si>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</si>
  <si>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</si>
  <si>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</si>
  <si>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</si>
  <si>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</si>
  <si>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</si>
  <si>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</si>
  <si>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</si>
  <si>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</si>
  <si>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</si>
  <si>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</si>
  <si>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</si>
  <si>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</si>
  <si>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</si>
  <si>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</si>
  <si>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</si>
  <si>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</si>
  <si>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</si>
  <si>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</si>
  <si>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</si>
  <si>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</si>
  <si>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</si>
  <si>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</si>
  <si>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</si>
  <si>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</si>
  <si>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</si>
  <si>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</si>
  <si>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</si>
  <si>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</si>
  <si>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</si>
  <si>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</si>
  <si>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</si>
  <si>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</si>
  <si>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</si>
  <si>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</si>
  <si>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</si>
  <si>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</si>
  <si>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</si>
  <si>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</si>
  <si>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</si>
  <si>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</si>
  <si>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</si>
  <si>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</si>
  <si>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</si>
  <si>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</si>
  <si>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</si>
  <si>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</si>
  <si>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</si>
  <si>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</si>
  <si>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</si>
  <si>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</si>
  <si>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</si>
  <si>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</si>
  <si>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</si>
  <si>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</si>
  <si>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</si>
  <si>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</si>
  <si>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</si>
  <si>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</si>
  <si>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</si>
  <si>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</si>
  <si>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</si>
  <si>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</si>
  <si>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</si>
  <si>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</si>
  <si>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</si>
  <si>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</si>
  <si>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</si>
  <si>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</si>
  <si>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</si>
  <si>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</si>
  <si>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</si>
  <si>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</si>
  <si>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</si>
  <si>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</si>
  <si>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</si>
  <si>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</si>
  <si>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</si>
  <si>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</si>
  <si>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</si>
  <si>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</si>
  <si>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</si>
  <si>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</si>
  <si>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</si>
  <si>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</si>
  <si>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</si>
  <si>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</si>
  <si>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</si>
  <si>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</si>
  <si>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</si>
  <si>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</si>
  <si>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</si>
  <si>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</si>
  <si>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</si>
  <si>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</si>
  <si>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</si>
  <si>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</si>
  <si>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</si>
  <si>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</si>
  <si>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</si>
  <si>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</si>
  <si>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</si>
  <si>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</si>
  <si>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</si>
  <si>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</si>
  <si>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</si>
  <si>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</si>
  <si>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</si>
  <si>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</si>
  <si>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</si>
  <si>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</si>
  <si>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</si>
  <si>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</si>
  <si>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</si>
  <si>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</si>
  <si>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</si>
  <si>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</si>
  <si>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</si>
  <si>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</si>
  <si>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</si>
  <si>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</si>
  <si>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</si>
  <si>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</si>
  <si>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</si>
  <si>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</si>
  <si>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</si>
  <si>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</si>
  <si>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</si>
  <si>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</si>
  <si>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</si>
  <si>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</si>
  <si>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</si>
  <si>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</si>
  <si>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</si>
  <si>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</si>
  <si>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</si>
  <si>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</si>
  <si>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</si>
  <si>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</si>
  <si>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</si>
  <si>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</si>
  <si>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</si>
  <si>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</si>
  <si>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</si>
  <si>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</si>
  <si>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</si>
  <si>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</si>
  <si>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</si>
  <si>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</si>
  <si>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</si>
  <si>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</si>
  <si>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</si>
  <si>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</si>
  <si>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</si>
  <si>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</si>
  <si>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</si>
  <si>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</si>
  <si>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</si>
  <si>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</si>
  <si>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</si>
  <si>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</si>
  <si>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</si>
  <si>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</si>
  <si>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</si>
  <si>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</si>
  <si>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</si>
  <si>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</si>
  <si>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</si>
  <si>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</si>
  <si>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</si>
  <si>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</si>
  <si>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</si>
  <si>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</si>
  <si>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</si>
  <si>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</si>
  <si>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</si>
  <si>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</si>
  <si>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</si>
  <si>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</si>
  <si>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</si>
  <si>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</si>
  <si>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</si>
  <si>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</si>
  <si>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</si>
  <si>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</si>
  <si>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</si>
  <si>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</si>
  <si>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</si>
  <si>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</si>
  <si>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</si>
  <si>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</si>
  <si>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</si>
  <si>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</si>
  <si>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</si>
  <si>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</si>
  <si>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</si>
  <si>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</si>
  <si>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</si>
  <si>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</si>
  <si>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</si>
  <si>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</si>
  <si>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</si>
  <si>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</si>
  <si>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</si>
  <si>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</si>
  <si>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</si>
  <si>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</si>
  <si>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</si>
  <si>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</si>
  <si>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</si>
  <si>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</si>
  <si>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</si>
  <si>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</si>
  <si>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</si>
  <si>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</si>
  <si>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</si>
  <si>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</si>
  <si>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</si>
  <si>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</si>
  <si>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</si>
  <si>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</si>
  <si>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</si>
  <si>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</si>
  <si>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</si>
  <si>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</si>
  <si>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</si>
  <si>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</si>
  <si>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</si>
  <si>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</si>
  <si>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</si>
  <si>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</si>
  <si>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</si>
  <si>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</si>
  <si>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</si>
  <si>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</si>
  <si>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</si>
  <si>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</si>
  <si>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</si>
  <si>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</si>
  <si>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</si>
  <si>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</si>
  <si>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</si>
  <si>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</si>
  <si>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</si>
  <si>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</si>
  <si>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</si>
  <si>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</si>
  <si>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</si>
  <si>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</si>
  <si>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</si>
  <si>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</si>
  <si>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</si>
  <si>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</si>
  <si>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</si>
  <si>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</si>
  <si>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</si>
  <si>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</si>
  <si>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</si>
  <si>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</si>
  <si>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</si>
  <si>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</si>
  <si>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</si>
  <si>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</si>
  <si>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</si>
  <si>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</si>
  <si>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</si>
  <si>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</si>
  <si>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</si>
  <si>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</si>
  <si>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</si>
  <si>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</si>
  <si>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</si>
  <si>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</si>
  <si>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</si>
  <si>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</si>
  <si>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</si>
  <si>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</si>
  <si>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</si>
  <si>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</si>
  <si>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</si>
  <si>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</si>
  <si>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</si>
  <si>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</si>
  <si>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</si>
  <si>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</si>
  <si>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</si>
  <si>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</si>
  <si>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</si>
  <si>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</si>
  <si>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</si>
  <si>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</si>
  <si>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</si>
  <si>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</si>
  <si>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</si>
  <si>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</si>
  <si>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</si>
  <si>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</si>
  <si>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</si>
  <si>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</si>
  <si>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</si>
  <si>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</si>
  <si>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</si>
  <si>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</si>
  <si>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</si>
  <si>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</si>
  <si>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</si>
  <si>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</si>
  <si>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</si>
  <si>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</si>
  <si>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</si>
  <si>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</si>
  <si>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</si>
  <si>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</si>
  <si>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</si>
  <si>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</si>
  <si>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</si>
  <si>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</si>
  <si>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</si>
  <si>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</si>
  <si>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</si>
  <si>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</si>
  <si>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</si>
  <si>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</si>
  <si>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</si>
  <si>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</si>
  <si>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</si>
  <si>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</si>
  <si>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</si>
  <si>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</si>
  <si>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</si>
  <si>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</si>
  <si>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</si>
  <si>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</si>
  <si>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</si>
  <si>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</si>
  <si>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</si>
  <si>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</si>
  <si>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</si>
  <si>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</si>
  <si>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</si>
  <si>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</si>
  <si>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</si>
  <si>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</si>
  <si>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</si>
  <si>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</si>
  <si>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</si>
  <si>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</si>
  <si>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</si>
  <si>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</si>
  <si>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</si>
  <si>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</si>
  <si>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</si>
  <si>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</si>
  <si>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</si>
  <si>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</si>
  <si>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</si>
  <si>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</si>
  <si>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</si>
  <si>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</si>
  <si>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</si>
  <si>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</si>
  <si>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</si>
  <si>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</si>
  <si>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</si>
  <si>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</si>
  <si>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</si>
  <si>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</si>
  <si>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</si>
  <si>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</si>
  <si>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</si>
  <si>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</si>
  <si>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</si>
  <si>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</si>
  <si>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</si>
  <si>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</si>
  <si>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</si>
  <si>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</si>
  <si>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</si>
  <si>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</si>
  <si>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</si>
  <si>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</si>
  <si>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</si>
  <si>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</si>
  <si>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</si>
  <si>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</si>
  <si>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</si>
  <si>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</si>
  <si>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</si>
  <si>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</si>
  <si>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</si>
  <si>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</si>
  <si>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</si>
  <si>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</si>
  <si>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</si>
  <si>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</si>
  <si>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</si>
  <si>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</si>
  <si>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</si>
  <si>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</si>
  <si>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</si>
  <si>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</si>
  <si>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</si>
  <si>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</si>
  <si>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</si>
  <si>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</si>
  <si>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</si>
  <si>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</si>
  <si>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</si>
  <si>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</si>
  <si>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</si>
  <si>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</si>
  <si>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</si>
  <si>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</si>
  <si>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</si>
  <si>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</si>
  <si>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</si>
  <si>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</si>
  <si>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</si>
  <si>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</si>
  <si>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</si>
  <si>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</si>
  <si>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</si>
  <si>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</si>
  <si>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</si>
  <si>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</si>
  <si>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</si>
  <si>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</si>
  <si>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</si>
  <si>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</si>
  <si>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</si>
  <si>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</si>
  <si>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</si>
  <si>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</si>
  <si>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</si>
  <si>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</si>
  <si>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</si>
  <si>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</si>
  <si>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</si>
  <si>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</si>
  <si>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</si>
  <si>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</si>
  <si>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</si>
  <si>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</si>
  <si>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</si>
  <si>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</si>
  <si>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</si>
  <si>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</si>
  <si>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</si>
  <si>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</si>
  <si>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</si>
  <si>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</si>
  <si>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</si>
  <si>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</si>
  <si>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</si>
  <si>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</si>
  <si>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</si>
  <si>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</si>
  <si>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</si>
  <si>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</si>
  <si>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</si>
  <si>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</si>
  <si>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</si>
  <si>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</si>
  <si>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</si>
  <si>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</si>
  <si>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</si>
  <si>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</si>
  <si>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</si>
  <si>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</si>
  <si>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</si>
  <si>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</si>
  <si>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</si>
  <si>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</si>
  <si>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</si>
  <si>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</si>
  <si>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</si>
  <si>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</si>
  <si>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</si>
  <si>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</si>
  <si>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</si>
  <si>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</si>
  <si>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</si>
  <si>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</si>
  <si>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</si>
  <si>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</si>
  <si>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</si>
  <si>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</si>
  <si>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</si>
  <si>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</si>
  <si>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</si>
  <si>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</si>
  <si>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</si>
  <si>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</si>
  <si>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</si>
  <si>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</si>
  <si>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</si>
  <si>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</si>
  <si>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</si>
  <si>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</si>
  <si>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</si>
  <si>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</si>
  <si>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</si>
  <si>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</si>
  <si>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</si>
  <si>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</si>
  <si>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</si>
  <si>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</si>
  <si>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</si>
  <si>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</si>
  <si>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</si>
  <si>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</si>
  <si>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</si>
  <si>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</si>
  <si>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</si>
  <si>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</si>
  <si>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</si>
  <si>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</si>
  <si>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</si>
  <si>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</si>
  <si>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</si>
  <si>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</si>
  <si>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</si>
  <si>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</si>
  <si>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</si>
  <si>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</si>
  <si>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</si>
  <si>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</si>
  <si>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</si>
  <si>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</si>
  <si>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</si>
  <si>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</si>
  <si>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</si>
  <si>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</si>
  <si>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</si>
  <si>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</si>
  <si>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</si>
  <si>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</si>
  <si>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</si>
  <si>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</si>
  <si>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</si>
  <si>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</si>
  <si>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</si>
  <si>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</si>
  <si>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</si>
  <si>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</si>
  <si>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</si>
  <si>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</si>
  <si>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</si>
  <si>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</si>
  <si>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</si>
  <si>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</si>
  <si>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</si>
  <si>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</si>
  <si>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</si>
  <si>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</si>
  <si>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</si>
  <si>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</si>
  <si>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</si>
  <si>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</si>
  <si>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</si>
  <si>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</si>
  <si>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</si>
  <si>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</si>
  <si>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</si>
  <si>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</si>
  <si>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</si>
  <si>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</si>
  <si>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</si>
  <si>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</si>
  <si>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</si>
  <si>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</si>
  <si>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</si>
  <si>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</si>
  <si>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</si>
  <si>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</si>
  <si>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</si>
  <si>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</si>
  <si>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</si>
  <si>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</si>
  <si>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</si>
  <si>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</si>
  <si>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</si>
  <si>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</si>
  <si>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</si>
  <si>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</si>
  <si>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</si>
  <si>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</si>
  <si>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</si>
  <si>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</si>
  <si>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</si>
  <si>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</si>
  <si>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</si>
  <si>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</si>
  <si>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</si>
  <si>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</si>
  <si>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</si>
  <si>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</si>
  <si>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</si>
  <si>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</si>
  <si>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</si>
  <si>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</si>
  <si>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</si>
  <si>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</si>
  <si>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</si>
  <si>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</si>
  <si>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</si>
  <si>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</si>
  <si>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</si>
  <si>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</si>
  <si>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</si>
  <si>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</si>
  <si>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</si>
  <si>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</si>
  <si>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</si>
  <si>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</si>
  <si>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</si>
  <si>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</si>
  <si>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</si>
  <si>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</si>
  <si>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</si>
  <si>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</si>
  <si>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</si>
  <si>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</si>
  <si>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</si>
  <si>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</si>
  <si>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</si>
  <si>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</si>
  <si>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</si>
  <si>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</si>
  <si>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</si>
  <si>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</si>
  <si>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</si>
  <si>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</si>
  <si>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</si>
  <si>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</si>
  <si>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</si>
  <si>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</si>
  <si>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</si>
  <si>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</si>
  <si>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</si>
  <si>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</si>
  <si>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</si>
  <si>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</si>
  <si>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</si>
  <si>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</si>
  <si>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</si>
  <si>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</si>
  <si>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</si>
  <si>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</si>
  <si>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</si>
  <si>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</si>
  <si>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</si>
  <si>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</si>
  <si>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</si>
  <si>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</si>
  <si>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</si>
  <si>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</si>
  <si>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</si>
  <si>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</si>
  <si>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</si>
  <si>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</si>
  <si>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</si>
  <si>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</si>
  <si>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</si>
  <si>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</si>
  <si>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</si>
  <si>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</si>
  <si>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</si>
  <si>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</si>
  <si>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</si>
  <si>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</si>
  <si>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</si>
  <si>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</si>
  <si>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</si>
  <si>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</si>
  <si>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</si>
  <si>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</si>
  <si>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</si>
  <si>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</si>
  <si>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</si>
  <si>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</si>
  <si>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</si>
  <si>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</si>
  <si>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</si>
  <si>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</si>
  <si>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</si>
  <si>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</si>
  <si>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</si>
  <si>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</si>
  <si>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</si>
  <si>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</si>
  <si>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</si>
  <si>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</si>
  <si>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</si>
  <si>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</si>
  <si>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</si>
  <si>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</si>
  <si>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</si>
  <si>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</si>
  <si>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</si>
  <si>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</si>
  <si>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</si>
  <si>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</si>
  <si>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</si>
  <si>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</si>
  <si>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</si>
  <si>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</si>
  <si>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</si>
  <si>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</si>
  <si>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</si>
  <si>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</si>
  <si>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</si>
  <si>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</si>
  <si>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</si>
  <si>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</si>
  <si>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</si>
  <si>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</si>
  <si>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</si>
  <si>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</si>
  <si>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</si>
  <si>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</si>
  <si>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</si>
  <si>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</si>
  <si>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</si>
  <si>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</si>
  <si>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</si>
  <si>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</si>
  <si>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</si>
  <si>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</si>
  <si>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</si>
  <si>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</si>
  <si>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</si>
  <si>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</si>
  <si>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</si>
  <si>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</si>
  <si>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</si>
  <si>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</si>
  <si>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</si>
  <si>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</si>
  <si>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</si>
  <si>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</si>
  <si>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</si>
  <si>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</si>
  <si>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</si>
  <si>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</si>
  <si>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</si>
  <si>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</si>
  <si>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</si>
  <si>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</si>
  <si>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</si>
  <si>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</si>
  <si>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</si>
  <si>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</si>
  <si>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</si>
  <si>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</si>
  <si>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</si>
  <si>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</si>
  <si>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</si>
  <si>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</si>
  <si>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</si>
  <si>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</si>
  <si>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</si>
  <si>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</si>
  <si>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</si>
  <si>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</si>
  <si>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</si>
  <si>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</si>
  <si>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</si>
  <si>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</si>
  <si>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</si>
  <si>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</si>
  <si>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</si>
  <si>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</si>
  <si>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</si>
  <si>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</si>
  <si>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</si>
  <si>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</si>
  <si>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</si>
  <si>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</si>
  <si>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</si>
  <si>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</si>
  <si>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</si>
  <si>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</si>
  <si>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</si>
  <si>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</si>
  <si>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</si>
  <si>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</si>
  <si>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</si>
  <si>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</si>
  <si>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</si>
  <si>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</si>
  <si>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</si>
  <si>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</si>
  <si>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</si>
  <si>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</si>
  <si>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</si>
  <si>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</si>
  <si>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</si>
  <si>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</si>
  <si>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</si>
  <si>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</si>
  <si>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</si>
  <si>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</si>
  <si>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</si>
  <si>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</si>
  <si>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</si>
  <si>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</si>
  <si>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</si>
  <si>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</si>
  <si>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</si>
  <si>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</si>
  <si>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</si>
  <si>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</si>
  <si>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</si>
  <si>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</si>
  <si>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</si>
  <si>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</si>
  <si>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</si>
  <si>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</si>
  <si>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</si>
  <si>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</si>
  <si>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</si>
  <si>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</si>
  <si>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</si>
  <si>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</si>
  <si>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</si>
  <si>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</si>
  <si>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</si>
  <si>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</si>
  <si>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</si>
  <si>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</si>
  <si>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</si>
  <si>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</si>
  <si>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</si>
  <si>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</si>
  <si>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</si>
  <si>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</si>
  <si>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</si>
  <si>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</si>
  <si>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</si>
  <si>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</si>
  <si>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</si>
  <si>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</si>
  <si>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</si>
  <si>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</si>
  <si>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</si>
  <si>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</si>
  <si>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</si>
  <si>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</si>
  <si>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</si>
  <si>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</si>
  <si>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</si>
  <si>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</si>
  <si>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</si>
  <si>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</si>
  <si>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</si>
  <si>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</si>
  <si>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</si>
  <si>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</si>
  <si>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</si>
  <si>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</si>
  <si>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</si>
  <si>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</si>
  <si>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</si>
  <si>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</si>
  <si>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</si>
  <si>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</si>
  <si>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</si>
  <si>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</si>
  <si>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</si>
  <si>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</si>
  <si>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</si>
  <si>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</si>
  <si>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</si>
  <si>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</si>
  <si>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</si>
  <si>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</si>
  <si>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</si>
  <si>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</si>
  <si>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</si>
  <si>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</si>
  <si>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</si>
  <si>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</si>
  <si>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</si>
  <si>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</si>
  <si>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</si>
  <si>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</si>
  <si>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</si>
  <si>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</si>
  <si>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</si>
  <si>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</si>
  <si>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</si>
  <si>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</si>
  <si>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</si>
  <si>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</si>
  <si>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</si>
  <si>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</si>
  <si>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</si>
  <si>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</si>
  <si>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</si>
  <si>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</si>
  <si>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</si>
  <si>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</si>
  <si>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</si>
  <si>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</si>
  <si>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</si>
  <si>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</si>
  <si>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</si>
  <si>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</si>
  <si>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</si>
  <si>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</si>
  <si>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</si>
  <si>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</si>
  <si>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</si>
  <si>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</si>
  <si>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</si>
  <si>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</si>
  <si>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</si>
  <si>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</si>
  <si>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</si>
  <si>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</si>
  <si>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</si>
  <si>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</si>
  <si>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</si>
  <si>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</si>
  <si>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</si>
  <si>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</si>
  <si>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</si>
  <si>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</si>
  <si>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</si>
  <si>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</si>
  <si>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</si>
  <si>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</si>
  <si>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</si>
  <si>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</si>
  <si>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</si>
  <si>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</si>
  <si>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</si>
  <si>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</si>
  <si>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</si>
  <si>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</si>
  <si>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</si>
  <si>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</si>
  <si>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</si>
  <si>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</si>
  <si>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</si>
  <si>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</si>
  <si>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</si>
  <si>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</si>
  <si>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</si>
  <si>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</si>
  <si>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</si>
  <si>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</si>
  <si>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</si>
  <si>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</si>
  <si>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</si>
  <si>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</si>
  <si>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</si>
  <si>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</si>
  <si>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</si>
  <si>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</si>
  <si>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</si>
  <si>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</si>
  <si>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</si>
  <si>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</si>
  <si>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</si>
  <si>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</si>
  <si>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</si>
  <si>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</si>
  <si>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</si>
  <si>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</si>
  <si>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</si>
  <si>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</si>
  <si>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</si>
  <si>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</si>
  <si>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</si>
  <si>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</si>
  <si>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</si>
  <si>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</si>
  <si>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</si>
  <si>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</si>
  <si>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</si>
  <si>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</si>
  <si>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</si>
  <si>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</si>
  <si>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</si>
  <si>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</si>
  <si>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</si>
  <si>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</si>
  <si>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</si>
  <si>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</si>
  <si>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</si>
  <si>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</si>
  <si>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</si>
  <si>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</si>
  <si>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</si>
  <si>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</si>
  <si>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</si>
  <si>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</si>
  <si>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</si>
  <si>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</si>
  <si>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</si>
  <si>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</si>
  <si>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</si>
  <si>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</si>
  <si>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</si>
  <si>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</si>
  <si>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</si>
  <si>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</si>
  <si>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</si>
  <si>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</si>
  <si>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</si>
  <si>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</si>
  <si>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</si>
  <si>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</si>
  <si>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</si>
  <si>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</si>
  <si>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</si>
  <si>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</si>
  <si>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</si>
  <si>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</si>
  <si>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</si>
  <si>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</si>
  <si>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</si>
  <si>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</si>
  <si>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</si>
  <si>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</si>
  <si>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</si>
  <si>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</si>
  <si>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</si>
  <si>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</si>
  <si>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</si>
  <si>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</si>
  <si>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</si>
  <si>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</si>
  <si>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</si>
  <si>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</si>
  <si>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</si>
  <si>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</si>
  <si>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</si>
  <si>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</si>
  <si>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</si>
  <si>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</si>
  <si>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</si>
  <si>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</si>
  <si>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</si>
  <si>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</si>
  <si>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</si>
  <si>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</si>
  <si>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</si>
  <si>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</si>
  <si>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</si>
  <si>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</si>
  <si>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</si>
  <si>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</si>
  <si>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</si>
  <si>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</si>
  <si>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</si>
  <si>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</si>
  <si>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</si>
  <si>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</si>
  <si>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</si>
  <si>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</si>
  <si>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</si>
  <si>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</si>
  <si>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</si>
  <si>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</si>
  <si>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</si>
  <si>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</si>
  <si>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</si>
  <si>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</si>
  <si>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</si>
  <si>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</si>
  <si>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</si>
  <si>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</si>
  <si>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</si>
  <si>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</si>
  <si>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</si>
  <si>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</si>
  <si>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</si>
  <si>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</si>
  <si>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</si>
  <si>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</si>
  <si>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</si>
  <si>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</si>
  <si>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</si>
  <si>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</si>
  <si>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</si>
  <si>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</si>
  <si>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</si>
  <si>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</si>
  <si>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</si>
  <si>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</si>
  <si>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</si>
  <si>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</si>
  <si>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</si>
  <si>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</si>
  <si>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</si>
  <si>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</si>
  <si>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</si>
  <si>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</si>
  <si>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</si>
  <si>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</si>
  <si>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</si>
  <si>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</si>
  <si>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</si>
  <si>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</si>
  <si>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</si>
  <si>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</si>
  <si>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</si>
  <si>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</si>
  <si>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</si>
  <si>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</si>
  <si>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</si>
  <si>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</si>
  <si>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</si>
  <si>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</si>
  <si>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</si>
  <si>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</si>
  <si>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</si>
  <si>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</si>
  <si>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</si>
  <si>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</si>
  <si>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</si>
  <si>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</si>
  <si>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</si>
  <si>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</si>
  <si>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</si>
  <si>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</si>
  <si>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</si>
  <si>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</si>
  <si>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</si>
  <si>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</si>
  <si>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</si>
  <si>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</si>
  <si>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</si>
  <si>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</si>
  <si>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</si>
  <si>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</si>
  <si>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</si>
  <si>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</si>
  <si>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</si>
  <si>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</si>
  <si>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</si>
  <si>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</si>
  <si>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</si>
  <si>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</si>
  <si>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</si>
  <si>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</si>
  <si>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</si>
  <si>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</si>
  <si>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</si>
  <si>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</si>
  <si>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</si>
  <si>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</si>
  <si>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</si>
  <si>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</si>
  <si>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</si>
  <si>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</si>
  <si>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</si>
  <si>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</si>
  <si>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</si>
  <si>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</si>
  <si>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</si>
  <si>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</si>
  <si>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</si>
  <si>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</si>
  <si>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</si>
  <si>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</si>
  <si>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</si>
  <si>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</si>
  <si>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</si>
  <si>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</si>
  <si>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</si>
  <si>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</si>
  <si>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</si>
  <si>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</si>
  <si>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</si>
  <si>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</si>
  <si>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</si>
  <si>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</si>
  <si>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</si>
  <si>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</si>
  <si>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</si>
  <si>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</si>
  <si>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</si>
  <si>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</si>
  <si>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</si>
  <si>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</si>
  <si>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</si>
  <si>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</si>
  <si>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</si>
  <si>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</si>
  <si>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</si>
  <si>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</si>
  <si>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</si>
  <si>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</si>
  <si>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</si>
  <si>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</si>
  <si>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</si>
  <si>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</si>
  <si>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</si>
  <si>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</si>
  <si>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</si>
  <si>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</si>
  <si>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</si>
  <si>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</si>
  <si>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</si>
  <si>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</si>
  <si>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</si>
  <si>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</si>
  <si>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</si>
  <si>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</si>
  <si>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</si>
  <si>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</si>
  <si>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</si>
  <si>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</si>
  <si>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</si>
  <si>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</si>
  <si>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</si>
  <si>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</si>
  <si>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</si>
  <si>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</si>
  <si>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</si>
  <si>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</si>
  <si>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</si>
  <si>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</si>
  <si>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</si>
  <si>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</si>
  <si>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</si>
  <si>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</si>
  <si>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</si>
  <si>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</si>
  <si>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</si>
  <si>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</si>
  <si>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</si>
  <si>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</si>
  <si>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</si>
  <si>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</si>
  <si>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</si>
  <si>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</si>
  <si>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</si>
  <si>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</si>
  <si>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</si>
  <si>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</si>
  <si>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</si>
  <si>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</si>
  <si>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</si>
  <si>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</si>
  <si>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</si>
  <si>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</si>
  <si>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</si>
  <si>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</si>
  <si>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</si>
  <si>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</si>
  <si>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</si>
  <si>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</si>
  <si>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</si>
  <si>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</si>
  <si>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</si>
  <si>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</si>
  <si>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</si>
  <si>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</si>
  <si>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</si>
  <si>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</si>
  <si>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</si>
  <si>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</si>
  <si>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</si>
  <si>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</si>
  <si>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</si>
  <si>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</si>
  <si>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</si>
  <si>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</si>
  <si>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</si>
  <si>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</si>
  <si>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</si>
  <si>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</si>
  <si>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</si>
  <si>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</si>
  <si>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</si>
  <si>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</si>
  <si>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</si>
  <si>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</si>
  <si>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</si>
  <si>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</si>
  <si>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</si>
  <si>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</si>
  <si>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</si>
  <si>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</si>
  <si>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</si>
  <si>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</si>
  <si>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</si>
  <si>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</si>
  <si>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</si>
  <si>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</si>
  <si>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</si>
  <si>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</si>
  <si>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</si>
  <si>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</si>
  <si>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</si>
  <si>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</si>
  <si>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</si>
  <si>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</si>
  <si>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</si>
  <si>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</si>
  <si>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</si>
  <si>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</si>
  <si>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</si>
  <si>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</si>
  <si>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</si>
  <si>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</si>
  <si>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</si>
  <si>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</si>
  <si>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</si>
  <si>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</si>
  <si>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</si>
  <si>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</si>
  <si>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</si>
  <si>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</si>
  <si>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</si>
  <si>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</si>
  <si>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</si>
  <si>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</si>
  <si>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</si>
  <si>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</si>
  <si>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</si>
  <si>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</si>
  <si>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</si>
  <si>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</si>
  <si>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</si>
  <si>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</si>
  <si>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</si>
  <si>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</si>
  <si>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</si>
  <si>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</si>
  <si>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</si>
  <si>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</si>
  <si>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</si>
  <si>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</si>
  <si>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</si>
  <si>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</si>
  <si>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</si>
  <si>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</si>
  <si>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</si>
  <si>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</si>
  <si>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</si>
  <si>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</si>
  <si>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</si>
  <si>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</si>
  <si>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</si>
  <si>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</si>
  <si>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</si>
  <si>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</si>
  <si>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</si>
  <si>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</si>
  <si>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</si>
  <si>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</si>
  <si>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</si>
  <si>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</si>
  <si>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</si>
  <si>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</si>
  <si>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</si>
  <si>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</si>
  <si>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</si>
  <si>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</si>
  <si>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</si>
  <si>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</si>
  <si>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</si>
  <si>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</si>
  <si>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</si>
  <si>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</si>
  <si>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</si>
  <si>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</si>
  <si>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</si>
  <si>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</si>
  <si>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</si>
  <si>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</si>
  <si>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</si>
  <si>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</si>
  <si>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</si>
  <si>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</si>
  <si>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</si>
  <si>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</si>
  <si>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</si>
  <si>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</si>
  <si>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</si>
  <si>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</si>
  <si>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</si>
  <si>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</si>
  <si>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</si>
  <si>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</si>
  <si>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</si>
  <si>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</si>
  <si>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</si>
  <si>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</si>
  <si>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</si>
  <si>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</si>
  <si>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</si>
  <si>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</si>
  <si>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</si>
  <si>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</si>
  <si>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</si>
  <si>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</si>
  <si>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</si>
  <si>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</si>
  <si>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</si>
  <si>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</si>
  <si>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</si>
  <si>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</si>
  <si>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</si>
  <si>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</si>
  <si>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</si>
  <si>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</si>
  <si>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</si>
  <si>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</si>
  <si>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</si>
  <si>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</si>
  <si>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</si>
  <si>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</si>
  <si>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</si>
  <si>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</si>
  <si>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</si>
  <si>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</si>
  <si>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</si>
  <si>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</si>
  <si>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</si>
  <si>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</si>
  <si>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</si>
  <si>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</si>
  <si>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</si>
  <si>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</si>
  <si>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</si>
  <si>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</si>
  <si>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</si>
  <si>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</si>
  <si>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</si>
  <si>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</si>
  <si>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</si>
  <si>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</si>
  <si>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</si>
  <si>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</si>
  <si>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</si>
  <si>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</si>
  <si>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</si>
  <si>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</si>
  <si>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</si>
  <si>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</si>
  <si>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</si>
  <si>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</si>
  <si>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</si>
  <si>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</si>
  <si>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</si>
  <si>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</si>
  <si>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</si>
  <si>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</si>
  <si>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</si>
  <si>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</si>
  <si>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</si>
  <si>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</si>
  <si>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</si>
  <si>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</si>
  <si>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</si>
  <si>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</si>
  <si>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</si>
  <si>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</si>
  <si>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</si>
  <si>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</si>
  <si>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</si>
  <si>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</si>
  <si>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</si>
  <si>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</si>
  <si>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</si>
  <si>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</si>
  <si>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</si>
  <si>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</si>
  <si>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</si>
  <si>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</si>
  <si>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</si>
  <si>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</si>
  <si>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</si>
  <si>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</si>
  <si>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</si>
  <si>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</si>
  <si>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</si>
  <si>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</si>
  <si>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</si>
  <si>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</si>
  <si>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</si>
  <si>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</si>
  <si>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</si>
  <si>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</si>
  <si>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</si>
  <si>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</si>
  <si>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</si>
  <si>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</si>
  <si>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</si>
  <si>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</si>
  <si>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</si>
  <si>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</si>
  <si>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</si>
  <si>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</si>
  <si>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</si>
  <si>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</si>
  <si>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</si>
  <si>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</si>
  <si>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</si>
  <si>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</si>
  <si>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</si>
  <si>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</si>
  <si>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</si>
  <si>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</si>
  <si>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</si>
  <si>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</si>
  <si>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</si>
  <si>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</si>
  <si>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</si>
  <si>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</si>
  <si>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</si>
  <si>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</si>
  <si>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</si>
  <si>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</si>
  <si>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</si>
  <si>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</si>
  <si>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</si>
  <si>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</si>
  <si>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</si>
  <si>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</si>
  <si>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</si>
  <si>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</si>
  <si>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</si>
  <si>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</si>
  <si>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</si>
  <si>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</si>
  <si>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</si>
  <si>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</si>
  <si>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</si>
  <si>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</si>
  <si>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</si>
  <si>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</si>
  <si>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</si>
  <si>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</si>
  <si>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</si>
  <si>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</si>
  <si>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</si>
  <si>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</si>
  <si>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</si>
  <si>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</si>
  <si>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</si>
  <si>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</si>
  <si>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</si>
  <si>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</si>
  <si>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</si>
  <si>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</si>
  <si>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</si>
  <si>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</si>
  <si>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</si>
  <si>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</si>
  <si>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</si>
  <si>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</si>
  <si>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</si>
  <si>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</si>
  <si>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</si>
  <si>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</si>
  <si>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</si>
  <si>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</si>
  <si>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</si>
  <si>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</si>
  <si>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</si>
  <si>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</si>
  <si>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</si>
  <si>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</si>
  <si>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</si>
  <si>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</si>
  <si>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</si>
  <si>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</si>
  <si>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</si>
  <si>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</si>
  <si>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</si>
  <si>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</si>
  <si>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</si>
  <si>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</si>
  <si>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</si>
  <si>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</si>
  <si>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</si>
  <si>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</si>
  <si>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</si>
  <si>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</si>
  <si>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</si>
  <si>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</si>
  <si>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</si>
  <si>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</si>
  <si>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</si>
  <si>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</si>
  <si>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</si>
  <si>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</si>
  <si>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</si>
  <si>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</si>
  <si>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</si>
  <si>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</si>
  <si>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</si>
  <si>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</si>
  <si>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</si>
  <si>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</si>
  <si>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</si>
  <si>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</si>
  <si>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</si>
  <si>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</si>
  <si>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</si>
  <si>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</si>
  <si>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</si>
  <si>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</si>
  <si>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</si>
  <si>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</si>
  <si>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</si>
  <si>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</si>
  <si>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</si>
  <si>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</si>
  <si>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</si>
  <si>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</si>
  <si>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</si>
  <si>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</si>
  <si>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</si>
  <si>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</si>
  <si>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</si>
  <si>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</si>
  <si>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</si>
  <si>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</si>
  <si>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</si>
  <si>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</si>
  <si>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</si>
  <si>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</si>
  <si>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</si>
  <si>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</si>
  <si>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</si>
  <si>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</si>
  <si>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</si>
  <si>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</si>
  <si>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</si>
  <si>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</si>
  <si>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</si>
  <si>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</si>
  <si>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</si>
  <si>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</si>
  <si>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</si>
  <si>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</si>
  <si>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</si>
  <si>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</si>
  <si>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</si>
  <si>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</si>
  <si>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</si>
  <si>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</si>
  <si>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</si>
  <si>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</si>
  <si>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</si>
  <si>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</si>
  <si>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</si>
  <si>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</si>
  <si>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</si>
  <si>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</si>
  <si>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</si>
  <si>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</si>
  <si>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</si>
  <si>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</si>
  <si>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</si>
  <si>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</si>
  <si>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</si>
  <si>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</si>
  <si>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</si>
  <si>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</si>
  <si>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</si>
  <si>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</si>
  <si>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</si>
  <si>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</si>
  <si>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</si>
  <si>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</si>
  <si>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</si>
  <si>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</si>
  <si>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</si>
  <si>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</si>
  <si>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</si>
  <si>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</si>
  <si>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</si>
  <si>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</si>
  <si>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</si>
  <si>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</si>
  <si>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</si>
  <si>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</si>
  <si>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</si>
  <si>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</si>
  <si>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</si>
  <si>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</si>
  <si>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</si>
  <si>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</si>
  <si>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</si>
  <si>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</si>
  <si>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</si>
  <si>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</si>
  <si>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</si>
  <si>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</si>
  <si>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</si>
  <si>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</si>
  <si>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</si>
  <si>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</si>
  <si>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</si>
  <si>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</si>
  <si>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</si>
  <si>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</si>
  <si>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</si>
  <si>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</si>
  <si>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</si>
  <si>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</si>
  <si>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</si>
  <si>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</si>
  <si>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</si>
  <si>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</si>
  <si>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</si>
  <si>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</si>
  <si>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</si>
  <si>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</si>
  <si>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</si>
  <si>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</si>
  <si>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</si>
  <si>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</si>
  <si>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</si>
  <si>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</si>
  <si>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</si>
  <si>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</si>
  <si>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</si>
  <si>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</si>
  <si>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</si>
  <si>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</si>
  <si>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</si>
  <si>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</si>
  <si>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</si>
  <si>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</si>
  <si>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</si>
  <si>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</si>
  <si>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</si>
  <si>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</si>
  <si>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</si>
  <si>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</si>
  <si>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</si>
  <si>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</si>
  <si>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</si>
  <si>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</si>
  <si>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</si>
  <si>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</si>
  <si>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</si>
  <si>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</si>
  <si>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</si>
  <si>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</si>
  <si>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</si>
  <si>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</si>
  <si>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</si>
  <si>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</si>
  <si>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</si>
  <si>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</si>
  <si>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</si>
  <si>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</si>
  <si>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</si>
  <si>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</si>
  <si>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</si>
  <si>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</si>
  <si>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</si>
  <si>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</si>
  <si>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</si>
  <si>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</si>
  <si>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</si>
  <si>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</si>
  <si>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</si>
  <si>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</si>
  <si>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</si>
  <si>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</si>
  <si>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</si>
  <si>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</si>
  <si>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</si>
  <si>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</si>
  <si>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</si>
  <si>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</si>
  <si>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</si>
  <si>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</si>
  <si>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</si>
  <si>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</si>
  <si>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</si>
  <si>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</si>
  <si>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</si>
  <si>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</si>
  <si>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</si>
  <si>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</si>
  <si>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</si>
  <si>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</si>
  <si>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</si>
  <si>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</si>
  <si>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</si>
  <si>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</si>
  <si>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</si>
  <si>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</si>
  <si>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</si>
  <si>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</si>
  <si>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</si>
  <si>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</si>
  <si>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</si>
  <si>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</si>
  <si>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</si>
  <si>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</si>
  <si>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</si>
  <si>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</si>
  <si>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</si>
  <si>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</si>
  <si>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</si>
  <si>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</si>
  <si>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</si>
  <si>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</si>
  <si>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</si>
  <si>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</si>
  <si>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</si>
  <si>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</si>
  <si>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</si>
  <si>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</si>
  <si>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</si>
  <si>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</si>
  <si>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</si>
  <si>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</si>
  <si>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</si>
  <si>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</si>
  <si>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</si>
  <si>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</si>
  <si>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</si>
  <si>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</si>
  <si>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</si>
  <si>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</si>
  <si>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</si>
  <si>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</si>
  <si>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</si>
  <si>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</si>
  <si>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</si>
  <si>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</si>
  <si>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</si>
  <si>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</si>
  <si>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</si>
  <si>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</si>
  <si>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</si>
  <si>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</si>
  <si>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</si>
  <si>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</si>
  <si>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</si>
  <si>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</si>
  <si>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</si>
  <si>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</si>
  <si>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</si>
  <si>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</si>
  <si>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</si>
  <si>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</si>
  <si>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</si>
  <si>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</si>
  <si>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</si>
  <si>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</si>
  <si>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</si>
  <si>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</si>
  <si>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</si>
  <si>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</si>
  <si>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</si>
  <si>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</si>
  <si>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</si>
  <si>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</si>
  <si>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</si>
  <si>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</si>
  <si>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</si>
  <si>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</si>
  <si>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</si>
  <si>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</si>
  <si>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</si>
  <si>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</si>
  <si>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</si>
  <si>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</si>
  <si>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</si>
  <si>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</si>
  <si>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</si>
  <si>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</si>
  <si>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</si>
  <si>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</si>
  <si>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</si>
  <si>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</si>
  <si>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</si>
  <si>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</si>
  <si>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</si>
  <si>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</si>
  <si>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</si>
  <si>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</si>
  <si>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</si>
  <si>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</si>
  <si>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</si>
  <si>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</si>
  <si>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</si>
  <si>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</si>
  <si>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</si>
  <si>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</si>
  <si>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</si>
  <si>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</si>
  <si>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</si>
  <si>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</si>
  <si>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</si>
  <si>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</si>
  <si>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</si>
  <si>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</si>
  <si>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</si>
  <si>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</si>
  <si>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</si>
  <si>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</si>
  <si>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</si>
  <si>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</si>
  <si>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</si>
  <si>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</si>
  <si>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</si>
  <si>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</si>
  <si>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</si>
  <si>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</si>
  <si>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</si>
  <si>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</si>
  <si>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</si>
  <si>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</si>
  <si>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</si>
  <si>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</si>
  <si>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</si>
  <si>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</si>
  <si>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</si>
  <si>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</si>
  <si>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</si>
  <si>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</si>
  <si>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</si>
  <si>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</si>
  <si>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</si>
  <si>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</si>
  <si>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</si>
  <si>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</si>
  <si>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</si>
  <si>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</si>
  <si>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</si>
  <si>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</si>
  <si>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</si>
  <si>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</si>
  <si>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</si>
  <si>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</si>
  <si>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</si>
  <si>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</si>
  <si>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</si>
  <si>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</si>
  <si>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</si>
  <si>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</si>
  <si>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</si>
  <si>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</si>
  <si>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</si>
  <si>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</si>
  <si>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</si>
  <si>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</si>
  <si>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</si>
  <si>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</si>
  <si>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</si>
  <si>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</si>
  <si>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</si>
  <si>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</si>
  <si>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</si>
  <si>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</si>
  <si>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</si>
  <si>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</si>
  <si>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</si>
  <si>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</si>
  <si>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</si>
  <si>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</si>
  <si>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</si>
  <si>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</si>
  <si>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</si>
  <si>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</si>
  <si>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</si>
  <si>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</si>
  <si>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</si>
  <si>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</si>
  <si>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</si>
  <si>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</si>
  <si>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</si>
  <si>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</si>
  <si>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</si>
  <si>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</si>
  <si>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</si>
  <si>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</si>
  <si>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</si>
  <si>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</si>
  <si>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</si>
  <si>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</si>
  <si>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</si>
  <si>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</si>
  <si>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</si>
  <si>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</si>
  <si>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</si>
  <si>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</si>
  <si>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</si>
  <si>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</si>
  <si>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</si>
  <si>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</si>
  <si>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</si>
  <si>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</si>
  <si>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</si>
  <si>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</si>
  <si>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</si>
  <si>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</si>
  <si>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</si>
  <si>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</si>
  <si>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</si>
  <si>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</si>
  <si>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</si>
  <si>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</si>
  <si>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</si>
  <si>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</si>
  <si>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</si>
  <si>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</si>
  <si>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</si>
  <si>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</si>
  <si>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</si>
  <si>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</si>
  <si>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</si>
  <si>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</si>
  <si>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</si>
  <si>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</si>
  <si>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</si>
  <si>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</si>
  <si>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</si>
  <si>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</si>
  <si>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</si>
  <si>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</si>
  <si>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</si>
  <si>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</si>
  <si>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</si>
  <si>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</si>
  <si>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</si>
  <si>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</si>
  <si>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</si>
  <si>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</si>
  <si>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</si>
  <si>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</si>
  <si>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</si>
  <si>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</si>
  <si>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</si>
  <si>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</si>
  <si>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</si>
  <si>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</si>
  <si>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</si>
  <si>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</si>
  <si>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</si>
  <si>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</si>
  <si>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</si>
  <si>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</si>
  <si>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</si>
  <si>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</si>
  <si>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</si>
  <si>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</si>
  <si>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</si>
  <si>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</si>
  <si>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</si>
  <si>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</si>
  <si>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</si>
  <si>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</si>
  <si>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</si>
  <si>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</si>
  <si>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</si>
  <si>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</si>
  <si>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</si>
  <si>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</si>
  <si>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</si>
  <si>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</si>
  <si>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</si>
  <si>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</si>
  <si>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</si>
  <si>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</si>
  <si>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</si>
  <si>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</si>
  <si>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</si>
  <si>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</si>
  <si>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</si>
  <si>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</si>
  <si>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</si>
  <si>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</si>
  <si>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</si>
  <si>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</si>
  <si>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</si>
  <si>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</si>
  <si>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</si>
  <si>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</si>
  <si>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</si>
  <si>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</si>
  <si>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</si>
  <si>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</si>
  <si>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</si>
  <si>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</si>
  <si>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</si>
  <si>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</si>
  <si>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</si>
  <si>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</si>
  <si>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</si>
  <si>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</si>
  <si>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</si>
  <si>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</si>
  <si>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</si>
  <si>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</si>
  <si>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</si>
  <si>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</si>
  <si>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</si>
  <si>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</si>
  <si>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</si>
  <si>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</si>
  <si>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</si>
  <si>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</si>
  <si>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</si>
  <si>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</si>
  <si>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</si>
  <si>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</si>
  <si>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</si>
  <si>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</si>
  <si>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</si>
  <si>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</si>
  <si>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</si>
  <si>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</si>
  <si>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</si>
  <si>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</si>
  <si>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</si>
  <si>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</si>
  <si>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</si>
  <si>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</si>
  <si>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</si>
  <si>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</si>
  <si>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</si>
  <si>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</si>
  <si>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</si>
  <si>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</si>
  <si>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</si>
  <si>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</si>
  <si>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</si>
  <si>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</si>
  <si>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</si>
  <si>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</si>
  <si>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</si>
  <si>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</si>
  <si>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</si>
  <si>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</si>
  <si>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</si>
  <si>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</si>
  <si>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</si>
  <si>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</si>
  <si>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</si>
  <si>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</si>
  <si>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</si>
  <si>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</si>
  <si>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</si>
  <si>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</si>
  <si>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</si>
  <si>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</si>
  <si>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</si>
  <si>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</si>
  <si>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</si>
  <si>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</si>
  <si>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</si>
  <si>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</si>
  <si>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</si>
  <si>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</si>
  <si>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</si>
  <si>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</si>
  <si>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</si>
  <si>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</si>
  <si>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</si>
  <si>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</si>
  <si>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</si>
  <si>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</si>
  <si>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</si>
  <si>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</si>
  <si>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</si>
  <si>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</si>
  <si>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</si>
  <si>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</si>
  <si>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</si>
  <si>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</si>
  <si>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</si>
  <si>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</si>
  <si>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</si>
  <si>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</si>
  <si>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</si>
  <si>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</si>
  <si>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</si>
  <si>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</si>
  <si>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</si>
  <si>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</si>
  <si>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</si>
  <si>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</si>
  <si>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</si>
  <si>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</si>
  <si>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</si>
  <si>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</si>
  <si>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</si>
  <si>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</si>
  <si>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</si>
  <si>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</si>
  <si>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</si>
  <si>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</si>
  <si>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</si>
  <si>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</si>
  <si>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</si>
  <si>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</si>
  <si>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</si>
  <si>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</si>
  <si>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</si>
  <si>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</si>
  <si>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</si>
  <si>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</si>
  <si>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</si>
  <si>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</si>
  <si>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</si>
  <si>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</si>
  <si>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</si>
  <si>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</si>
  <si>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</si>
  <si>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</si>
  <si>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</si>
  <si>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</si>
  <si>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</si>
  <si>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</si>
  <si>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</si>
  <si>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</si>
  <si>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</si>
  <si>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</si>
  <si>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</si>
  <si>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</si>
  <si>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</si>
  <si>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</si>
  <si>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</si>
  <si>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</si>
  <si>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</si>
  <si>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</si>
  <si>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</si>
  <si>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</si>
  <si>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</si>
  <si>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</si>
  <si>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</si>
  <si>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</si>
  <si>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</si>
  <si>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</si>
  <si>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</si>
  <si>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</si>
  <si>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</si>
  <si>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</si>
  <si>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</si>
  <si>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</si>
  <si>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</si>
  <si>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</si>
  <si>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</si>
  <si>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</si>
  <si>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</si>
  <si>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</si>
  <si>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</si>
  <si>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</si>
  <si>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</si>
  <si>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</si>
  <si>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</si>
  <si>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</si>
  <si>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</si>
  <si>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</si>
  <si>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</si>
  <si>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</si>
  <si>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</si>
  <si>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</si>
  <si>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</si>
  <si>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</si>
  <si>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</si>
  <si>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</si>
  <si>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</si>
  <si>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</si>
  <si>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</si>
  <si>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</si>
  <si>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</si>
  <si>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</si>
  <si>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</si>
  <si>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</si>
  <si>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</si>
  <si>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</si>
  <si>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</si>
  <si>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</si>
  <si>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</si>
  <si>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</si>
  <si>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</si>
  <si>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</si>
  <si>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</si>
  <si>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</si>
  <si>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</si>
  <si>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</si>
  <si>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</si>
  <si>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</si>
  <si>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</si>
  <si>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</si>
  <si>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</si>
  <si>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</si>
  <si>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</si>
  <si>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</si>
  <si>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</si>
  <si>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</si>
  <si>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</si>
  <si>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</si>
  <si>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</si>
  <si>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</si>
  <si>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</si>
  <si>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</si>
  <si>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</si>
  <si>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</si>
  <si>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</si>
  <si>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</si>
  <si>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</si>
  <si>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</si>
  <si>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</si>
  <si>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</si>
  <si>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</si>
  <si>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</si>
  <si>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</si>
  <si>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</si>
  <si>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</si>
  <si>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</si>
  <si>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</si>
  <si>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</si>
  <si>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</si>
  <si>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</si>
  <si>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</si>
  <si>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</si>
  <si>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</si>
  <si>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</si>
  <si>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</si>
  <si>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</si>
  <si>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</si>
  <si>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</si>
  <si>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</si>
  <si>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</si>
  <si>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</si>
  <si>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</si>
  <si>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</si>
  <si>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</si>
  <si>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</si>
  <si>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</si>
  <si>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</si>
  <si>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</si>
  <si>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</si>
  <si>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</si>
  <si>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</si>
  <si>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</si>
  <si>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</si>
  <si>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</si>
  <si>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</si>
  <si>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</si>
  <si>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</si>
  <si>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</si>
  <si>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</si>
  <si>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</si>
  <si>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</si>
  <si>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</si>
  <si>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</si>
  <si>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</si>
  <si>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</si>
  <si>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</si>
  <si>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</si>
  <si>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</si>
  <si>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</si>
  <si>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</si>
  <si>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</si>
  <si>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</si>
  <si>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</si>
  <si>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</si>
  <si>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</si>
  <si>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</si>
  <si>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</si>
  <si>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</si>
  <si>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</si>
  <si>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</si>
  <si>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</si>
  <si>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</si>
  <si>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</si>
  <si>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</si>
  <si>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</si>
  <si>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</si>
  <si>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</si>
  <si>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</si>
  <si>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</si>
  <si>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</si>
  <si>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</si>
  <si>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</si>
  <si>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</si>
  <si>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</si>
  <si>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</si>
  <si>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</si>
  <si>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</si>
  <si>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</si>
  <si>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</si>
  <si>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</si>
  <si>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</si>
  <si>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</si>
  <si>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</si>
  <si>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</si>
  <si>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</si>
  <si>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</si>
  <si>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</si>
  <si>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</si>
  <si>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</si>
  <si>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</si>
  <si>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</si>
  <si>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</si>
  <si>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</si>
  <si>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</si>
  <si>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</si>
  <si>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</si>
  <si>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</si>
  <si>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</si>
  <si>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</si>
  <si>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</si>
  <si>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</si>
  <si>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</si>
  <si>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</si>
  <si>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</si>
  <si>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</si>
  <si>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</si>
  <si>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</si>
  <si>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</si>
  <si>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</si>
  <si>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</si>
  <si>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</si>
  <si>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</si>
  <si>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</si>
  <si>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</si>
  <si>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</si>
  <si>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</si>
  <si>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</si>
  <si>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</si>
  <si>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</si>
  <si>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</si>
  <si>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</si>
  <si>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</si>
  <si>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</si>
  <si>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</si>
  <si>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</si>
  <si>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</si>
  <si>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</si>
  <si>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</si>
  <si>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</si>
  <si>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</si>
  <si>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</si>
  <si>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</si>
  <si>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</si>
  <si>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</si>
  <si>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</si>
  <si>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</si>
  <si>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</si>
  <si>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</si>
  <si>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</si>
  <si>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</si>
  <si>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</si>
  <si>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</si>
  <si>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</si>
  <si>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</si>
  <si>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</si>
  <si>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</si>
  <si>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</si>
  <si>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</si>
  <si>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</si>
  <si>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</si>
  <si>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</si>
  <si>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</si>
  <si>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</si>
  <si>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</si>
  <si>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</si>
  <si>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</si>
  <si>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</si>
  <si>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</si>
  <si>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</si>
  <si>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</si>
  <si>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</si>
  <si>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</si>
  <si>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</si>
  <si>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</si>
  <si>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</si>
  <si>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</si>
  <si>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</si>
  <si>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</si>
  <si>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</si>
  <si>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</si>
  <si>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</si>
  <si>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</si>
  <si>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</si>
  <si>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</si>
  <si>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</si>
  <si>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</si>
  <si>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</si>
  <si>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</si>
  <si>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</si>
  <si>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</si>
  <si>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</si>
  <si>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</si>
  <si>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</si>
  <si>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</si>
  <si>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</si>
  <si>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</si>
  <si>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</si>
  <si>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</si>
  <si>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</si>
  <si>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</si>
  <si>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</si>
  <si>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</si>
  <si>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</si>
  <si>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</si>
  <si>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</si>
  <si>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</si>
  <si>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</si>
  <si>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</si>
  <si>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</si>
  <si>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</si>
  <si>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</si>
  <si>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</si>
  <si>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</si>
  <si>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</si>
  <si>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</si>
  <si>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</si>
  <si>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</si>
  <si>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</si>
  <si>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</si>
  <si>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</si>
  <si>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</si>
  <si>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</si>
  <si>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</si>
  <si>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</si>
  <si>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</si>
  <si>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</si>
  <si>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</si>
  <si>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</si>
  <si>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</si>
  <si>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</si>
  <si>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</si>
  <si>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</si>
  <si>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</si>
  <si>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</si>
  <si>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</si>
  <si>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</si>
  <si>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</si>
  <si>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</si>
  <si>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</si>
  <si>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</si>
  <si>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</si>
  <si>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</si>
  <si>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</si>
  <si>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</si>
  <si>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</si>
  <si>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</si>
  <si>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</si>
  <si>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</si>
  <si>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</si>
  <si>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</si>
  <si>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</si>
  <si>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</si>
  <si>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</si>
  <si>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</si>
  <si>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</si>
  <si>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</si>
  <si>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</si>
  <si>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</si>
  <si>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</si>
  <si>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</si>
  <si>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</si>
  <si>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</si>
  <si>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</si>
  <si>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</si>
  <si>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</si>
  <si>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</si>
  <si>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</si>
  <si>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</si>
  <si>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</si>
  <si>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</si>
  <si>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</si>
  <si>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</si>
  <si>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</si>
  <si>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</si>
  <si>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</si>
  <si>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</si>
  <si>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</si>
  <si>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</si>
  <si>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</si>
  <si>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</si>
  <si>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</si>
  <si>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</si>
  <si>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</si>
  <si>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</si>
  <si>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</si>
  <si>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</si>
  <si>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</si>
  <si>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</si>
  <si>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</si>
  <si>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</si>
  <si>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</si>
  <si>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</si>
  <si>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</si>
  <si>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</si>
  <si>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</si>
  <si>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</si>
  <si>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</si>
  <si>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</si>
  <si>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</si>
  <si>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</si>
  <si>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</si>
  <si>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</si>
  <si>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</si>
  <si>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</si>
  <si>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</si>
  <si>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</si>
  <si>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</si>
  <si>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</si>
  <si>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</si>
  <si>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</si>
  <si>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</si>
  <si>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</si>
  <si>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</si>
  <si>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</si>
  <si>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</si>
  <si>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</si>
  <si>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</si>
  <si>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</si>
  <si>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</si>
  <si>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</si>
  <si>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</si>
  <si>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</si>
  <si>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</si>
  <si>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</si>
  <si>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</si>
  <si>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</si>
  <si>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</si>
  <si>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</si>
  <si>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</si>
  <si>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</si>
  <si>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</si>
  <si>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</si>
  <si>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</si>
  <si>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</si>
  <si>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</si>
  <si>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</si>
  <si>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</si>
  <si>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</si>
  <si>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</si>
  <si>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</si>
  <si>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</si>
  <si>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</si>
  <si>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</si>
  <si>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</si>
  <si>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</si>
  <si>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</si>
  <si>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</si>
  <si>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</si>
  <si>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</si>
  <si>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</si>
  <si>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</si>
  <si>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</si>
  <si>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</si>
  <si>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</si>
  <si>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</si>
  <si>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</si>
  <si>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</si>
  <si>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</si>
  <si>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</si>
  <si>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</si>
  <si>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</si>
  <si>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</si>
  <si>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</si>
  <si>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</si>
  <si>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</si>
  <si>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</si>
  <si>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</si>
  <si>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</si>
  <si>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</si>
  <si>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</si>
  <si>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</si>
  <si>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</si>
  <si>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</si>
  <si>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</si>
  <si>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</si>
  <si>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</si>
  <si>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</si>
  <si>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</si>
  <si>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</si>
  <si>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</si>
  <si>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</si>
  <si>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</si>
  <si>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</si>
  <si>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</si>
  <si>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</si>
  <si>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</si>
  <si>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</si>
  <si>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</si>
  <si>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</si>
  <si>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</si>
  <si>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</si>
  <si>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</si>
  <si>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</si>
  <si>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</si>
  <si>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</si>
  <si>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</si>
  <si>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</si>
  <si>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</si>
  <si>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</si>
  <si>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</si>
  <si>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</si>
  <si>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</si>
  <si>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</si>
  <si>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</si>
  <si>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</si>
  <si>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</si>
  <si>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</si>
  <si>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</si>
  <si>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</si>
  <si>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</si>
  <si>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</si>
  <si>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</si>
  <si>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</si>
  <si>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</si>
  <si>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</si>
  <si>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</si>
  <si>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</si>
  <si>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</si>
  <si>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</si>
  <si>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</si>
  <si>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</si>
  <si>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</si>
  <si>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</si>
  <si>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</si>
  <si>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</si>
  <si>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</si>
  <si>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</si>
  <si>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</si>
  <si>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</si>
  <si>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</si>
  <si>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</si>
  <si>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</si>
  <si>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</si>
  <si>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</si>
  <si>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</si>
  <si>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</si>
  <si>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</si>
  <si>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</si>
  <si>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</si>
  <si>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</si>
  <si>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</si>
  <si>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</si>
  <si>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</si>
  <si>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</si>
  <si>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</si>
  <si>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</si>
  <si>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</si>
  <si>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</si>
  <si>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</si>
  <si>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</si>
  <si>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</si>
  <si>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</si>
  <si>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</si>
  <si>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</si>
  <si>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</si>
  <si>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</si>
  <si>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</si>
  <si>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</si>
  <si>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</si>
  <si>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</si>
  <si>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</si>
  <si>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</si>
  <si>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</si>
  <si>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</si>
  <si>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</si>
  <si>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</si>
  <si>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</si>
  <si>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</si>
  <si>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</si>
  <si>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</si>
  <si>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</si>
  <si>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</si>
  <si>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</si>
  <si>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</si>
  <si>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</si>
  <si>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</si>
  <si>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</si>
  <si>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</si>
  <si>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</si>
  <si>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</si>
  <si>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</si>
  <si>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</si>
  <si>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</si>
  <si>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</si>
  <si>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</si>
  <si>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</si>
  <si>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</si>
  <si>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</si>
  <si>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</si>
  <si>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</si>
  <si>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</si>
  <si>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</si>
  <si>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</si>
  <si>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</si>
  <si>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</si>
  <si>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</si>
  <si>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</si>
  <si>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</si>
  <si>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</si>
  <si>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</si>
  <si>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</si>
  <si>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</si>
  <si>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</si>
  <si>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</si>
  <si>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</si>
  <si>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</si>
  <si>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</si>
  <si>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</si>
  <si>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</si>
  <si>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</si>
  <si>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</si>
  <si>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</si>
  <si>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</si>
  <si>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</si>
  <si>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</si>
  <si>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</si>
  <si>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</si>
  <si>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</si>
  <si>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</si>
  <si>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</si>
  <si>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</si>
  <si>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</si>
  <si>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</si>
  <si>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</si>
  <si>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</si>
  <si>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</si>
  <si>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</si>
  <si>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</si>
  <si>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</si>
  <si>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</si>
  <si>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</si>
  <si>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</si>
  <si>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</si>
  <si>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</si>
  <si>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</si>
  <si>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</si>
  <si>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</si>
  <si>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</si>
  <si>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</si>
  <si>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</si>
  <si>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</si>
  <si>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</si>
  <si>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</si>
  <si>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</si>
  <si>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</si>
  <si>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</si>
  <si>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</si>
  <si>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</si>
  <si>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</si>
  <si>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</si>
  <si>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</si>
  <si>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</si>
  <si>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</si>
  <si>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</si>
  <si>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</si>
  <si>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</si>
  <si>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</si>
  <si>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</si>
  <si>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</si>
  <si>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</si>
  <si>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</si>
  <si>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</si>
  <si>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</si>
  <si>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</si>
  <si>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</si>
  <si>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</si>
  <si>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</si>
  <si>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</si>
  <si>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</si>
  <si>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</si>
  <si>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</si>
  <si>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</si>
  <si>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</si>
  <si>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</si>
  <si>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</si>
  <si>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</si>
  <si>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</si>
  <si>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</si>
  <si>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</si>
  <si>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</si>
  <si>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</si>
  <si>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</si>
  <si>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</si>
  <si>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</si>
  <si>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</si>
  <si>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</si>
  <si>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</si>
  <si>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</si>
  <si>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</si>
  <si>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</si>
  <si>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</si>
  <si>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</si>
  <si>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</si>
  <si>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</si>
  <si>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</si>
  <si>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</si>
  <si>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</si>
  <si>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</si>
  <si>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</si>
  <si>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</si>
  <si>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</si>
  <si>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</si>
  <si>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</si>
  <si>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</si>
  <si>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</si>
  <si>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</si>
  <si>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</si>
  <si>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</si>
  <si>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</si>
  <si>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</si>
  <si>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</si>
  <si>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</si>
  <si>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</si>
  <si>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</si>
  <si>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</si>
  <si>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</si>
  <si>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</si>
  <si>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</si>
  <si>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</si>
  <si>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</si>
  <si>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</si>
  <si>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</si>
  <si>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</si>
  <si>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</si>
  <si>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</si>
  <si>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</si>
  <si>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</si>
  <si>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</si>
  <si>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</si>
  <si>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</si>
  <si>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</si>
  <si>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</si>
  <si>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</si>
  <si>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</si>
  <si>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</si>
  <si>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</si>
  <si>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</si>
  <si>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</si>
  <si>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</si>
  <si>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</si>
  <si>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</si>
  <si>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</si>
  <si>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</si>
  <si>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</si>
  <si>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</si>
  <si>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</si>
  <si>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</si>
  <si>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</si>
  <si>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</si>
  <si>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</si>
  <si>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</si>
  <si>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</si>
  <si>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</si>
  <si>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</si>
  <si>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</si>
  <si>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</si>
  <si>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</si>
  <si>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</si>
  <si>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</si>
  <si>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</si>
  <si>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</si>
  <si>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</si>
  <si>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</si>
  <si>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</si>
  <si>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</si>
  <si>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</si>
  <si>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</si>
  <si>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</si>
  <si>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</si>
  <si>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</si>
  <si>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</si>
  <si>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</si>
  <si>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</si>
  <si>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</si>
  <si>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</si>
  <si>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</si>
  <si>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</si>
  <si>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</si>
  <si>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</si>
  <si>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</si>
  <si>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</si>
  <si>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</si>
  <si>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</si>
  <si>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</si>
  <si>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</si>
  <si>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</si>
  <si>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</si>
  <si>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</si>
  <si>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</si>
  <si>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</si>
  <si>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</si>
  <si>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</si>
  <si>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</si>
  <si>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</si>
  <si>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</si>
  <si>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</si>
  <si>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</si>
  <si>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</si>
  <si>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</si>
  <si>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</si>
  <si>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</si>
  <si>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</si>
  <si>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</si>
  <si>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</si>
  <si>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</si>
  <si>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</si>
  <si>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</si>
  <si>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</si>
  <si>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</si>
  <si>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</si>
  <si>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</si>
  <si>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</si>
  <si>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</si>
  <si>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</si>
  <si>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</si>
  <si>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</si>
  <si>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</si>
  <si>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</si>
  <si>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</si>
  <si>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</si>
  <si>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</si>
  <si>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</si>
  <si>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</si>
  <si>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</si>
  <si>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</si>
  <si>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</si>
  <si>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</si>
  <si>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</si>
  <si>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</si>
  <si>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</si>
  <si>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</si>
  <si>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</si>
  <si>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</si>
  <si>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</si>
  <si>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</si>
  <si>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</si>
  <si>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</si>
  <si>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</si>
  <si>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</si>
  <si>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</si>
  <si>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</si>
  <si>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</si>
  <si>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</si>
  <si>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</si>
  <si>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</si>
  <si>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</si>
  <si>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</si>
  <si>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</si>
  <si>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</si>
  <si>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</si>
  <si>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</si>
  <si>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</si>
  <si>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</si>
  <si>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</si>
  <si>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</si>
  <si>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</si>
  <si>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</si>
  <si>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</si>
  <si>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</si>
  <si>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</si>
  <si>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</si>
  <si>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</si>
  <si>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</si>
  <si>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</si>
  <si>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</si>
  <si>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</si>
  <si>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</si>
  <si>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</si>
  <si>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</si>
  <si>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</si>
  <si>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</si>
  <si>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</si>
  <si>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</si>
  <si>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</si>
  <si>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</si>
  <si>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</si>
  <si>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</si>
  <si>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</si>
  <si>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</si>
  <si>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</si>
  <si>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</si>
  <si>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</si>
  <si>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</si>
  <si>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</si>
  <si>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</si>
  <si>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</si>
  <si>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</si>
  <si>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</si>
  <si>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</si>
  <si>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</si>
  <si>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</si>
  <si>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</si>
  <si>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</si>
  <si>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</si>
  <si>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</si>
  <si>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</si>
  <si>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</si>
  <si>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</si>
  <si>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</si>
  <si>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</si>
  <si>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</si>
  <si>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</si>
  <si>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</si>
  <si>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</si>
  <si>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</si>
  <si>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</si>
  <si>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</si>
  <si>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</si>
  <si>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</si>
  <si>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</si>
  <si>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</si>
  <si>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</si>
  <si>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</si>
  <si>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</si>
  <si>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</si>
  <si>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</si>
  <si>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</si>
  <si>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</si>
  <si>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</si>
  <si>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</si>
  <si>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</si>
  <si>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</si>
  <si>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</si>
  <si>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</si>
  <si>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</si>
  <si>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</si>
  <si>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</si>
  <si>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</si>
  <si>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</si>
  <si>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</si>
  <si>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</si>
  <si>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</si>
  <si>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</si>
  <si>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</si>
  <si>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</si>
  <si>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</si>
  <si>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</si>
  <si>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</si>
  <si>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</si>
  <si>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</si>
  <si>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</si>
  <si>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</si>
  <si>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</si>
  <si>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</si>
  <si>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</si>
  <si>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</si>
  <si>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</si>
  <si>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</si>
  <si>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</si>
  <si>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</si>
  <si>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</si>
  <si>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</si>
  <si>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</si>
  <si>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</si>
  <si>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</si>
  <si>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</si>
  <si>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</si>
  <si>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</si>
  <si>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</si>
  <si>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</si>
  <si>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</si>
  <si>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</si>
  <si>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</si>
  <si>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</si>
  <si>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</si>
  <si>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</si>
  <si>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</si>
  <si>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</si>
  <si>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</si>
  <si>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</si>
  <si>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</si>
  <si>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</si>
  <si>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</si>
  <si>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</si>
  <si>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</si>
  <si>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</si>
  <si>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</si>
  <si>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</si>
  <si>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</si>
  <si>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</si>
  <si>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</si>
  <si>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</si>
  <si>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</si>
  <si>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</si>
  <si>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</si>
  <si>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</si>
  <si>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</si>
  <si>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</si>
  <si>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</si>
  <si>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</si>
  <si>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</si>
  <si>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</si>
  <si>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</si>
  <si>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</si>
  <si>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</si>
  <si>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</si>
  <si>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</si>
  <si>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</si>
  <si>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</si>
  <si>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</si>
  <si>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</si>
  <si>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</si>
  <si>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</si>
  <si>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</si>
  <si>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</si>
  <si>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</si>
  <si>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</si>
  <si>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</si>
  <si>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</si>
  <si>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</si>
  <si>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</si>
  <si>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</si>
  <si>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</si>
  <si>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</si>
  <si>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</si>
  <si>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</si>
  <si>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</si>
  <si>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</si>
  <si>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</si>
  <si>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</si>
  <si>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</si>
  <si>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</si>
  <si>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</si>
  <si>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</si>
  <si>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</si>
  <si>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</si>
  <si>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</si>
  <si>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</si>
  <si>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</si>
  <si>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</si>
  <si>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</si>
  <si>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</si>
  <si>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</si>
  <si>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</si>
  <si>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</si>
  <si>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</si>
  <si>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</si>
  <si>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</si>
  <si>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</si>
  <si>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</si>
  <si>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</si>
  <si>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</si>
  <si>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</si>
  <si>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</si>
  <si>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</si>
  <si>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</si>
  <si>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</si>
  <si>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</si>
  <si>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</si>
  <si>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</si>
  <si>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</si>
  <si>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</si>
  <si>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</si>
  <si>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</si>
  <si>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</si>
  <si>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</si>
  <si>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</si>
  <si>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</si>
  <si>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</si>
  <si>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</si>
  <si>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</si>
  <si>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</si>
  <si>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</si>
  <si>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</si>
  <si>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</si>
  <si>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</si>
  <si>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</si>
  <si>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</si>
  <si>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</si>
  <si>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</si>
  <si>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</si>
  <si>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</si>
  <si>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</si>
  <si>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</si>
  <si>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</si>
  <si>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</si>
  <si>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</si>
  <si>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</si>
  <si>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</si>
  <si>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</si>
  <si>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</si>
  <si>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</si>
  <si>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</si>
  <si>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</si>
  <si>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</si>
  <si>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</si>
  <si>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</si>
  <si>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</si>
  <si>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</si>
  <si>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</si>
  <si>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</si>
  <si>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</si>
  <si>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</si>
  <si>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</si>
  <si>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</si>
  <si>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</si>
  <si>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</si>
  <si>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</si>
  <si>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</si>
  <si>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</si>
  <si>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</si>
  <si>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</si>
  <si>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</si>
  <si>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</si>
  <si>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</si>
  <si>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</si>
  <si>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</si>
  <si>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</si>
  <si>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</si>
  <si>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</si>
  <si>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</si>
  <si>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</si>
  <si>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</si>
  <si>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</si>
  <si>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</si>
  <si>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</si>
  <si>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</si>
  <si>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</si>
  <si>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</si>
  <si>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</si>
  <si>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</si>
  <si>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</si>
  <si>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</si>
  <si>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</si>
  <si>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</si>
  <si>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</si>
  <si>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</si>
  <si>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</si>
  <si>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</si>
  <si>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</si>
  <si>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</si>
  <si>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</si>
  <si>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</si>
  <si>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</si>
  <si>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</si>
  <si>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</si>
  <si>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</si>
  <si>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</si>
  <si>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</si>
  <si>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</si>
  <si>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</si>
  <si>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</si>
  <si>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</si>
  <si>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</si>
  <si>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</si>
  <si>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</si>
  <si>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</si>
  <si>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</si>
  <si>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</si>
  <si>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</si>
  <si>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</si>
  <si>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</si>
  <si>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</si>
  <si>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</si>
  <si>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</si>
  <si>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</si>
  <si>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</si>
  <si>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</si>
  <si>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</si>
  <si>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</si>
  <si>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</si>
  <si>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</si>
  <si>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</si>
  <si>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</si>
  <si>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</si>
  <si>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</si>
  <si>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</si>
  <si>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</si>
  <si>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</si>
  <si>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</si>
  <si>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</si>
  <si>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</si>
  <si>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</si>
  <si>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</si>
  <si>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</si>
  <si>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</si>
  <si>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</si>
  <si>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</si>
  <si>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</si>
  <si>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</si>
  <si>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</si>
  <si>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</si>
  <si>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</si>
  <si>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</si>
  <si>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</si>
  <si>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</si>
  <si>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</si>
  <si>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</si>
  <si>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</si>
  <si>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</si>
  <si>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</si>
  <si>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</si>
  <si>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</si>
  <si>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</si>
  <si>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</si>
  <si>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</si>
  <si>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</si>
  <si>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</si>
  <si>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</si>
  <si>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</si>
  <si>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</si>
  <si>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</si>
  <si>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</si>
  <si>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</si>
  <si>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</si>
  <si>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</si>
  <si>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</si>
  <si>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</si>
  <si>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</si>
  <si>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</si>
  <si>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</si>
  <si>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</si>
  <si>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</si>
  <si>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</si>
  <si>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</si>
  <si>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</si>
  <si>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</si>
  <si>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</si>
  <si>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</si>
  <si>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</si>
  <si>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</si>
  <si>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</si>
  <si>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</si>
  <si>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</si>
  <si>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</si>
  <si>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</si>
  <si>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</si>
  <si>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</si>
  <si>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</si>
  <si>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</si>
  <si>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</si>
  <si>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</si>
  <si>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</si>
  <si>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</si>
  <si>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</si>
  <si>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</si>
  <si>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</si>
  <si>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</si>
  <si>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</si>
  <si>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</si>
  <si>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</si>
  <si>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</si>
  <si>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</si>
  <si>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</si>
  <si>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</si>
  <si>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</si>
  <si>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</si>
  <si>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</si>
  <si>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</si>
  <si>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</si>
  <si>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</si>
  <si>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</si>
  <si>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</si>
  <si>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</si>
  <si>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</si>
  <si>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</si>
  <si>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</si>
  <si>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</si>
  <si>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</si>
  <si>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</si>
  <si>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</si>
  <si>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</si>
  <si>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</si>
  <si>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</si>
  <si>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</si>
  <si>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</si>
  <si>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</si>
  <si>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</si>
  <si>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</si>
  <si>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</si>
  <si>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</si>
  <si>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</si>
  <si>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</si>
  <si>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</si>
  <si>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</si>
  <si>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</si>
  <si>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</si>
  <si>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</si>
  <si>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</si>
  <si>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</si>
  <si>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</si>
  <si>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</si>
  <si>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</si>
  <si>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</si>
  <si>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</si>
  <si>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</si>
  <si>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</si>
  <si>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</si>
  <si>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</si>
  <si>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</si>
  <si>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</si>
  <si>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</si>
  <si>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</si>
  <si>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</si>
  <si>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</si>
  <si>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</si>
  <si>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</si>
  <si>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</si>
  <si>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</si>
  <si>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</si>
  <si>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</si>
  <si>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</si>
  <si>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</si>
  <si>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</si>
  <si>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</si>
  <si>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</si>
  <si>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</si>
  <si>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</si>
  <si>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</si>
  <si>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</si>
  <si>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</si>
  <si>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</si>
  <si>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</si>
  <si>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</si>
  <si>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</si>
  <si>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</si>
  <si>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</si>
  <si>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</si>
  <si>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</si>
  <si>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</si>
  <si>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</si>
  <si>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</si>
  <si>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</si>
  <si>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</si>
  <si>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</si>
  <si>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</si>
  <si>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</si>
  <si>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</si>
  <si>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</si>
  <si>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</si>
  <si>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</si>
  <si>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</si>
  <si>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</si>
  <si>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</si>
  <si>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</si>
  <si>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</si>
  <si>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</si>
  <si>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</si>
  <si>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</si>
  <si>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</si>
  <si>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</si>
  <si>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</si>
  <si>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</si>
  <si>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</si>
  <si>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</si>
  <si>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</si>
  <si>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</si>
  <si>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</si>
  <si>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</si>
  <si>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</si>
  <si>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</si>
  <si>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</si>
  <si>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</si>
  <si>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</si>
  <si>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</si>
  <si>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</si>
  <si>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</si>
  <si>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</si>
  <si>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</si>
  <si>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</si>
  <si>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</si>
  <si>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</si>
  <si>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</si>
  <si>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</si>
  <si>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</si>
  <si>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</si>
  <si>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</si>
  <si>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</si>
  <si>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</si>
  <si>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</si>
  <si>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</si>
  <si>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</si>
  <si>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</si>
  <si>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</si>
  <si>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</si>
  <si>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</si>
  <si>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</si>
  <si>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</si>
  <si>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</si>
  <si>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</si>
  <si>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</si>
  <si>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</si>
  <si>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</si>
  <si>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</si>
  <si>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</si>
  <si>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</si>
  <si>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</si>
  <si>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</si>
  <si>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</si>
  <si>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</si>
  <si>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</si>
  <si>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</si>
  <si>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</si>
  <si>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</si>
  <si>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</si>
  <si>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</si>
  <si>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</si>
  <si>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</si>
  <si>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</si>
  <si>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</si>
  <si>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</si>
  <si>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</si>
  <si>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</si>
  <si>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</si>
  <si>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</si>
  <si>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</si>
  <si>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</si>
  <si>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</si>
  <si>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</si>
  <si>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</si>
  <si>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</si>
  <si>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</si>
  <si>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</si>
  <si>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</si>
  <si>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</si>
  <si>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</si>
  <si>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</si>
  <si>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</si>
  <si>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</si>
  <si>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</si>
  <si>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</si>
  <si>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</si>
  <si>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</si>
  <si>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</si>
  <si>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</si>
  <si>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</si>
  <si>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</si>
  <si>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</si>
  <si>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</si>
  <si>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</si>
  <si>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</si>
  <si>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</si>
  <si>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</si>
  <si>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</si>
  <si>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</si>
  <si>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</si>
  <si>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</si>
  <si>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</si>
  <si>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</si>
  <si>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</si>
  <si>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</si>
  <si>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</si>
  <si>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</si>
  <si>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</si>
  <si>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</si>
  <si>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</si>
  <si>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</si>
  <si>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</si>
  <si>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</si>
  <si>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</si>
  <si>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</si>
  <si>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</si>
  <si>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</si>
  <si>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</si>
  <si>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</si>
  <si>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</si>
  <si>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</si>
  <si>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</si>
  <si>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</si>
  <si>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</si>
  <si>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</si>
  <si>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</si>
  <si>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</si>
  <si>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</si>
  <si>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</si>
  <si>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</si>
  <si>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</si>
  <si>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</si>
  <si>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</si>
  <si>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</si>
  <si>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</si>
  <si>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</si>
  <si>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</si>
  <si>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</si>
  <si>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</si>
  <si>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</si>
  <si>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</si>
  <si>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</si>
  <si>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</si>
  <si>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</si>
  <si>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</si>
  <si>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</si>
  <si>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</si>
  <si>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</si>
  <si>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</si>
  <si>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</si>
  <si>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</si>
  <si>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</si>
  <si>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</si>
  <si>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</si>
  <si>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</si>
  <si>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</si>
  <si>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</si>
  <si>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</si>
  <si>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</si>
  <si>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</si>
  <si>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</si>
  <si>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</si>
  <si>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</si>
  <si>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</si>
  <si>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</si>
  <si>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</si>
  <si>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</si>
  <si>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</si>
  <si>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</si>
  <si>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</si>
  <si>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</si>
  <si>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</si>
  <si>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</si>
  <si>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</si>
  <si>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</si>
  <si>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</si>
  <si>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</si>
  <si>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</si>
  <si>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</si>
  <si>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</si>
  <si>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</si>
  <si>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</si>
  <si>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</si>
  <si>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</si>
  <si>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</si>
  <si>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</si>
  <si>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</si>
  <si>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</si>
  <si>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</si>
  <si>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</si>
  <si>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</si>
  <si>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</si>
  <si>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</si>
  <si>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</si>
  <si>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</si>
  <si>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</si>
  <si>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</si>
  <si>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</si>
  <si>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</si>
  <si>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</si>
  <si>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</si>
  <si>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</si>
  <si>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</si>
  <si>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</si>
  <si>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</si>
  <si>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</si>
  <si>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</si>
  <si>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</si>
  <si>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</si>
  <si>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</si>
  <si>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</si>
  <si>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</si>
  <si>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</si>
  <si>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</si>
  <si>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</si>
  <si>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</si>
  <si>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</si>
  <si>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</si>
  <si>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</si>
  <si>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</si>
  <si>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</si>
  <si>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</si>
  <si>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</si>
  <si>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</si>
  <si>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</si>
  <si>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</si>
  <si>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</si>
  <si>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</si>
  <si>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</si>
  <si>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</si>
  <si>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</si>
  <si>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</si>
  <si>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</si>
  <si>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</si>
  <si>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</si>
  <si>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</si>
  <si>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</si>
  <si>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</si>
  <si>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</si>
  <si>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</si>
  <si>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</si>
  <si>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</si>
  <si>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</si>
  <si>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</si>
  <si>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</si>
  <si>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</si>
  <si>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</si>
  <si>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</si>
  <si>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</si>
  <si>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</si>
  <si>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</si>
  <si>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</si>
  <si>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</si>
  <si>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</si>
  <si>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</si>
  <si>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</si>
  <si>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</si>
  <si>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</si>
  <si>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</si>
  <si>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</si>
  <si>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</si>
  <si>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</si>
  <si>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</si>
  <si>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</si>
  <si>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</si>
  <si>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</si>
  <si>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</si>
  <si>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</si>
  <si>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</si>
  <si>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</si>
  <si>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</si>
  <si>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</si>
  <si>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</si>
  <si>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</si>
  <si>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</si>
  <si>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</si>
  <si>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</si>
  <si>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</si>
  <si>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</si>
  <si>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</si>
  <si>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</si>
  <si>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</si>
  <si>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</si>
  <si>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</si>
  <si>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</si>
  <si>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</si>
  <si>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</si>
  <si>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</si>
  <si>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</si>
  <si>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</si>
  <si>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</si>
  <si>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</si>
  <si>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</si>
  <si>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</si>
  <si>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</si>
  <si>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</si>
  <si>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</si>
  <si>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</si>
  <si>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</si>
  <si>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</si>
  <si>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</si>
  <si>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</si>
  <si>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</si>
  <si>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</si>
  <si>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</si>
  <si>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</si>
  <si>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</si>
  <si>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</si>
  <si>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</si>
  <si>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</si>
  <si>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</si>
  <si>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</si>
  <si>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</si>
  <si>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</si>
  <si>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</si>
  <si>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</si>
  <si>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</si>
  <si>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</si>
  <si>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</si>
  <si>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</si>
  <si>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</si>
  <si>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</si>
  <si>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</si>
  <si>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</si>
  <si>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</si>
  <si>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</si>
  <si>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</si>
  <si>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</si>
  <si>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</si>
  <si>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</si>
  <si>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</si>
  <si>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</si>
  <si>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</si>
  <si>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</si>
  <si>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</si>
  <si>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</si>
  <si>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</si>
  <si>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</si>
  <si>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</si>
  <si>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</si>
  <si>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</si>
  <si>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</si>
  <si>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</si>
  <si>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</si>
  <si>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</si>
  <si>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</si>
  <si>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</si>
  <si>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</si>
  <si>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</si>
  <si>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</si>
  <si>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</si>
  <si>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</si>
  <si>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</si>
  <si>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</si>
  <si>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</si>
  <si>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</si>
  <si>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</si>
  <si>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</si>
  <si>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</si>
  <si>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</si>
  <si>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</si>
  <si>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</si>
  <si>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</si>
  <si>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</si>
  <si>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</si>
  <si>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</si>
  <si>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</si>
  <si>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</si>
  <si>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</si>
  <si>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</si>
  <si>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</si>
  <si>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</si>
  <si>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</si>
  <si>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</si>
  <si>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</si>
  <si>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</si>
  <si>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</si>
  <si>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</si>
  <si>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</si>
  <si>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</si>
  <si>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</si>
  <si>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</si>
  <si>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</si>
  <si>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</si>
  <si>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</si>
  <si>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</si>
  <si>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</si>
  <si>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</si>
  <si>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</si>
  <si>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</si>
  <si>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</si>
  <si>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</si>
  <si>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</si>
  <si>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</si>
  <si>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</si>
  <si>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</si>
  <si>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</si>
  <si>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</si>
  <si>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</si>
  <si>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</si>
  <si>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</si>
  <si>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</si>
  <si>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</si>
  <si>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</si>
  <si>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</si>
  <si>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</si>
  <si>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</si>
  <si>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</si>
  <si>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</si>
  <si>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</si>
  <si>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</si>
  <si>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</si>
  <si>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</si>
  <si>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</si>
  <si>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</si>
  <si>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</si>
  <si>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</si>
  <si>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</si>
  <si>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</si>
  <si>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</si>
  <si>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</si>
  <si>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</si>
  <si>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</si>
  <si>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</si>
  <si>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</si>
  <si>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</si>
  <si>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</si>
  <si>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</si>
  <si>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</si>
  <si>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</si>
  <si>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</si>
  <si>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</si>
  <si>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</si>
  <si>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</si>
  <si>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</si>
  <si>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</si>
  <si>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</si>
  <si>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</si>
  <si>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</si>
  <si>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</si>
  <si>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</si>
  <si>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</si>
  <si>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</si>
  <si>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</si>
  <si>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</si>
  <si>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</si>
  <si>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</si>
  <si>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</si>
  <si>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</si>
  <si>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</si>
  <si>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</si>
  <si>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</si>
  <si>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</si>
  <si>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</si>
  <si>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</si>
  <si>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</si>
  <si>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</si>
  <si>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</si>
  <si>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</si>
  <si>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</si>
  <si>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</si>
  <si>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</si>
  <si>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</si>
  <si>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</si>
  <si>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</si>
  <si>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</si>
  <si>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</si>
  <si>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</si>
  <si>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</si>
  <si>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</si>
  <si>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</si>
  <si>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</si>
  <si>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</si>
  <si>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</si>
  <si>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</si>
  <si>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</si>
  <si>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</si>
  <si>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</si>
  <si>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</si>
  <si>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</si>
  <si>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</si>
  <si>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</si>
  <si>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</si>
  <si>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</si>
  <si>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</si>
  <si>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</si>
  <si>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</si>
  <si>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</si>
  <si>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</si>
  <si>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</si>
  <si>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</si>
  <si>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</si>
  <si>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</si>
  <si>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</si>
  <si>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</si>
  <si>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</si>
  <si>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</si>
  <si>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</si>
  <si>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</si>
  <si>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</si>
  <si>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</si>
  <si>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</si>
  <si>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</si>
  <si>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</si>
  <si>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</si>
  <si>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</si>
  <si>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</si>
  <si>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</si>
  <si>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</si>
  <si>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</si>
  <si>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</si>
  <si>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</si>
  <si>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</si>
  <si>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</si>
  <si>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</si>
  <si>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</si>
  <si>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</si>
  <si>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</si>
  <si>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</si>
  <si>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</si>
  <si>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</si>
  <si>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</si>
  <si>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</si>
  <si>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</si>
  <si>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</si>
  <si>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</si>
  <si>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</si>
  <si>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</si>
  <si>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</si>
  <si>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</si>
  <si>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</si>
  <si>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</si>
  <si>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</si>
  <si>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</si>
  <si>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</si>
  <si>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</si>
  <si>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</si>
  <si>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</si>
  <si>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</si>
  <si>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</si>
  <si>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</si>
  <si>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</si>
  <si>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</si>
  <si>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</si>
  <si>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</si>
  <si>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</si>
  <si>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</si>
  <si>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</si>
  <si>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</si>
  <si>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</si>
  <si>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</si>
  <si>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</si>
  <si>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</si>
  <si>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</si>
  <si>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</si>
  <si>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</si>
  <si>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</si>
  <si>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</si>
  <si>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</si>
  <si>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</si>
  <si>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</si>
  <si>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</si>
  <si>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</si>
  <si>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</si>
  <si>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</si>
  <si>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</si>
  <si>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</si>
  <si>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</si>
  <si>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</si>
  <si>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</si>
  <si>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</si>
  <si>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</si>
  <si>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</si>
  <si>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</si>
  <si>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</si>
  <si>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</si>
  <si>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</si>
  <si>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</si>
  <si>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</si>
  <si>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</si>
  <si>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</si>
  <si>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</si>
  <si>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</si>
  <si>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</si>
  <si>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</si>
  <si>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</si>
  <si>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</si>
  <si>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</si>
  <si>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</si>
  <si>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</si>
  <si>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</si>
  <si>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</si>
  <si>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</si>
  <si>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</si>
  <si>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</si>
  <si>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</si>
  <si>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</si>
  <si>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</si>
  <si>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</si>
  <si>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</si>
  <si>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</si>
  <si>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</si>
  <si>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</si>
  <si>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</si>
  <si>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</si>
  <si>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</si>
  <si>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</si>
  <si>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</si>
  <si>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</si>
  <si>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</si>
  <si>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</si>
  <si>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</si>
  <si>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</si>
  <si>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</si>
  <si>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</si>
  <si>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</si>
  <si>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</si>
  <si>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</si>
  <si>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</si>
  <si>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</si>
  <si>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</si>
  <si>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</si>
  <si>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</si>
  <si>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</si>
  <si>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</si>
  <si>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</si>
  <si>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</si>
  <si>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</si>
  <si>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</si>
  <si>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</si>
  <si>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</si>
  <si>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</si>
  <si>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</si>
  <si>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</si>
  <si>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</si>
  <si>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</si>
  <si>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</si>
  <si>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</si>
  <si>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</si>
  <si>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</si>
  <si>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</si>
  <si>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</si>
  <si>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</si>
  <si>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</si>
  <si>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</si>
  <si>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</si>
  <si>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</si>
  <si>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</si>
  <si>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</si>
  <si>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</si>
  <si>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</si>
  <si>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</si>
  <si>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</si>
  <si>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</si>
  <si>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</si>
  <si>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</si>
  <si>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</si>
  <si>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</si>
  <si>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</si>
  <si>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</si>
  <si>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</si>
  <si>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</si>
  <si>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</si>
  <si>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</si>
  <si>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</si>
  <si>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</si>
  <si>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</si>
  <si>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</si>
  <si>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</si>
  <si>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</si>
  <si>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</si>
  <si>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</si>
  <si>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</si>
  <si>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</si>
  <si>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</si>
  <si>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</si>
  <si>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</si>
  <si>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</si>
  <si>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</si>
  <si>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</si>
  <si>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</si>
  <si>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</si>
  <si>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</si>
  <si>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</si>
  <si>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</si>
  <si>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</si>
  <si>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</si>
  <si>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</si>
  <si>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</si>
  <si>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</si>
  <si>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</si>
  <si>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</si>
  <si>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</si>
  <si>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</si>
  <si>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</si>
  <si>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</si>
  <si>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</si>
  <si>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</si>
  <si>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</si>
  <si>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</si>
  <si>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</si>
  <si>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</si>
  <si>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</si>
  <si>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</si>
  <si>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</si>
  <si>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</si>
  <si>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</si>
  <si>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</si>
  <si>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</si>
  <si>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</si>
  <si>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</si>
  <si>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</si>
  <si>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</si>
  <si>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</si>
  <si>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</si>
  <si>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</si>
  <si>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</si>
  <si>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</si>
  <si>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</si>
  <si>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</si>
  <si>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</si>
  <si>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</si>
  <si>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</si>
  <si>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</si>
  <si>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</si>
  <si>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</si>
  <si>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</si>
  <si>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</si>
  <si>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</si>
  <si>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</si>
  <si>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</si>
  <si>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</si>
  <si>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</si>
  <si>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</si>
  <si>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</si>
  <si>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</si>
  <si>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</si>
  <si>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</si>
  <si>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</si>
  <si>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</si>
  <si>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</si>
  <si>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</si>
  <si>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</si>
  <si>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</si>
  <si>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</si>
  <si>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</si>
  <si>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</si>
  <si>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</si>
  <si>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</si>
  <si>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</si>
  <si>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</si>
  <si>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</si>
  <si>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</si>
  <si>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</si>
  <si>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</si>
  <si>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</si>
  <si>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</si>
  <si>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</si>
  <si>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</si>
  <si>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</si>
  <si>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</si>
  <si>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</si>
  <si>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</si>
  <si>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</si>
  <si>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</si>
  <si>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</si>
  <si>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</si>
  <si>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</si>
  <si>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</si>
  <si>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</si>
  <si>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</si>
  <si>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</si>
  <si>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</si>
  <si>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</si>
  <si>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</si>
  <si>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</si>
  <si>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</si>
  <si>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</si>
  <si>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</si>
  <si>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</si>
  <si>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</si>
  <si>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</si>
  <si>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</si>
  <si>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</si>
  <si>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</si>
  <si>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</si>
  <si>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</si>
  <si>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</si>
  <si>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</si>
  <si>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</si>
  <si>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</si>
  <si>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</si>
  <si>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</si>
  <si>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</si>
  <si>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</si>
  <si>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</si>
  <si>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</si>
  <si>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</si>
  <si>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</si>
  <si>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</si>
  <si>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</si>
  <si>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</si>
  <si>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</si>
  <si>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</si>
  <si>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</si>
  <si>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</si>
  <si>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</si>
  <si>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</si>
  <si>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</si>
  <si>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</si>
  <si>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</si>
  <si>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</si>
  <si>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</si>
  <si>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</si>
  <si>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</si>
  <si>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</si>
  <si>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</si>
  <si>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</si>
  <si>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</si>
  <si>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</si>
  <si>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</si>
  <si>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</si>
  <si>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</si>
  <si>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</si>
  <si>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</si>
  <si>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</si>
  <si>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</si>
  <si>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</si>
  <si>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</si>
  <si>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</si>
  <si>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</si>
  <si>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</si>
  <si>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</si>
  <si>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</si>
  <si>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</si>
  <si>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</si>
  <si>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</si>
  <si>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</si>
  <si>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</si>
  <si>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</si>
  <si>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</si>
  <si>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</si>
  <si>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</si>
  <si>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</si>
  <si>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</si>
  <si>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</si>
  <si>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</si>
  <si>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</si>
  <si>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</si>
  <si>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</si>
  <si>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</si>
  <si>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</si>
  <si>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</si>
  <si>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</si>
  <si>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</si>
  <si>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</si>
  <si>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</si>
  <si>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</si>
  <si>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</si>
  <si>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</si>
  <si>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</si>
  <si>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</si>
  <si>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</si>
  <si>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</si>
  <si>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</si>
  <si>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</si>
  <si>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</si>
  <si>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</si>
  <si>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</si>
  <si>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</si>
  <si>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</si>
  <si>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</si>
  <si>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</si>
  <si>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</si>
  <si>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</si>
  <si>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</si>
  <si>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</si>
  <si>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</si>
  <si>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</si>
  <si>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</si>
  <si>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</si>
  <si>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</si>
  <si>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</si>
  <si>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</si>
  <si>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</si>
  <si>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</si>
  <si>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</si>
  <si>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</si>
  <si>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</si>
  <si>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</si>
  <si>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</si>
  <si>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</si>
  <si>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</si>
  <si>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</si>
  <si>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</si>
  <si>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</si>
  <si>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</si>
  <si>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</si>
  <si>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</si>
  <si>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</si>
  <si>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</si>
  <si>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</si>
  <si>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</si>
  <si>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</si>
  <si>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</si>
  <si>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</si>
  <si>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</si>
  <si>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</si>
  <si>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</si>
  <si>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</si>
  <si>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</si>
  <si>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</si>
  <si>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</si>
  <si>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</si>
  <si>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</si>
  <si>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</si>
  <si>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</si>
  <si>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</si>
  <si>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</si>
  <si>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</si>
  <si>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</si>
  <si>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</si>
  <si>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</si>
  <si>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</si>
  <si>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</si>
  <si>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</si>
  <si>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</si>
  <si>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</si>
  <si>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</si>
  <si>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</si>
  <si>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</si>
  <si>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</si>
  <si>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</si>
  <si>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</si>
  <si>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</si>
  <si>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</si>
  <si>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</si>
  <si>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</si>
  <si>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</si>
  <si>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</si>
  <si>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</si>
  <si>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</si>
  <si>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</si>
  <si>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</si>
  <si>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</si>
  <si>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</si>
  <si>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</si>
  <si>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</si>
  <si>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</si>
  <si>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</si>
  <si>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</si>
  <si>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</si>
  <si>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</si>
  <si>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</si>
  <si>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</si>
  <si>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</si>
  <si>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</si>
  <si>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</si>
  <si>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</si>
  <si>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</si>
  <si>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</si>
  <si>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</si>
  <si>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</si>
  <si>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</si>
  <si>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</si>
  <si>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</si>
  <si>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</si>
  <si>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</si>
  <si>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</si>
  <si>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</si>
  <si>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</si>
  <si>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</si>
  <si>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</si>
  <si>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</si>
  <si>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</si>
  <si>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</si>
  <si>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</si>
  <si>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</si>
  <si>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</si>
  <si>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</si>
  <si>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</si>
  <si>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</si>
  <si>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</si>
  <si>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</si>
  <si>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</si>
  <si>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</si>
  <si>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</si>
  <si>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</si>
  <si>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</si>
  <si>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</si>
  <si>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</si>
  <si>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</si>
  <si>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</si>
  <si>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</si>
  <si>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</si>
  <si>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</si>
  <si>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</si>
  <si>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</si>
  <si>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</si>
  <si>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</si>
  <si>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</si>
  <si>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</si>
  <si>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</si>
  <si>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</si>
  <si>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</si>
  <si>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</si>
  <si>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</si>
  <si>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</si>
  <si>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</si>
  <si>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</si>
  <si>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</si>
  <si>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</si>
  <si>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</si>
  <si>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</si>
  <si>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</si>
  <si>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</si>
  <si>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</si>
  <si>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</si>
  <si>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</si>
  <si>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</si>
  <si>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</si>
  <si>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</si>
  <si>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</si>
  <si>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</si>
  <si>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</si>
  <si>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</si>
  <si>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</si>
  <si>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</si>
  <si>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</si>
  <si>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</si>
  <si>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</si>
  <si>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</si>
  <si>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</si>
  <si>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</si>
  <si>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</si>
  <si>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</si>
  <si>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</si>
  <si>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</si>
  <si>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</si>
  <si>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</si>
  <si>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</si>
  <si>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</si>
  <si>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</si>
  <si>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</si>
  <si>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</si>
  <si>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</si>
  <si>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</si>
  <si>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</si>
  <si>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</si>
  <si>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</si>
  <si>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</si>
  <si>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</si>
  <si>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</si>
  <si>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</si>
  <si>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</si>
  <si>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</si>
  <si>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</si>
  <si>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</si>
  <si>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</si>
  <si>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</si>
  <si>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</si>
  <si>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</si>
  <si>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</si>
  <si>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</si>
  <si>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</si>
  <si>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</si>
  <si>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</si>
  <si>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</si>
  <si>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</si>
  <si>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</si>
  <si>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</si>
  <si>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</si>
  <si>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</si>
  <si>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</si>
  <si>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</si>
  <si>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</si>
  <si>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</si>
  <si>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</si>
  <si>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</si>
  <si>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</si>
  <si>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</si>
  <si>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</si>
  <si>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</si>
  <si>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</si>
  <si>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</si>
  <si>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</si>
  <si>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</si>
  <si>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</si>
  <si>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</si>
  <si>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</si>
  <si>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</si>
  <si>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</si>
  <si>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</si>
  <si>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</si>
  <si>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</si>
  <si>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</si>
  <si>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</si>
  <si>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</si>
  <si>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</si>
  <si>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</si>
  <si>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</si>
  <si>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</si>
  <si>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</si>
  <si>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</si>
  <si>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</si>
  <si>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</si>
  <si>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</si>
  <si>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</si>
  <si>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</si>
  <si>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</si>
  <si>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</si>
  <si>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</si>
  <si>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</si>
  <si>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</si>
  <si>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</si>
  <si>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</si>
  <si>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</si>
  <si>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</si>
  <si>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</si>
  <si>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</si>
  <si>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</si>
  <si>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</si>
  <si>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</si>
  <si>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</si>
  <si>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</si>
  <si>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</si>
  <si>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</si>
  <si>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</si>
  <si>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</si>
  <si>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</si>
  <si>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</si>
  <si>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</si>
  <si>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</si>
  <si>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</si>
  <si>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</si>
  <si>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</si>
  <si>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</si>
  <si>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</si>
  <si>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</si>
  <si>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</si>
  <si>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</si>
  <si>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</si>
  <si>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</si>
  <si>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</si>
  <si>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</si>
  <si>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</si>
  <si>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</si>
  <si>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</si>
  <si>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</si>
  <si>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</si>
  <si>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</si>
  <si>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</si>
  <si>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</si>
  <si>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</si>
  <si>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</si>
  <si>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</si>
  <si>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</si>
  <si>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</si>
  <si>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</si>
  <si>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</si>
  <si>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</si>
  <si>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</si>
  <si>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</si>
  <si>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</si>
  <si>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</si>
  <si>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</si>
  <si>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</si>
  <si>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</si>
  <si>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</si>
  <si>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</si>
  <si>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</si>
  <si>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</si>
  <si>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</si>
  <si>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</si>
  <si>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</si>
  <si>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</si>
  <si>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</si>
  <si>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</si>
  <si>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</si>
  <si>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</si>
  <si>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</si>
  <si>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</si>
  <si>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</si>
  <si>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</si>
  <si>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</si>
  <si>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</si>
  <si>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</si>
  <si>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</si>
  <si>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</si>
  <si>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</si>
  <si>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</si>
  <si>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</si>
  <si>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</si>
  <si>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</si>
  <si>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</si>
  <si>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</si>
  <si>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</si>
  <si>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</si>
  <si>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</si>
  <si>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</si>
  <si>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</si>
  <si>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</si>
  <si>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</si>
  <si>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</si>
  <si>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</si>
  <si>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</si>
  <si>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</si>
  <si>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</si>
  <si>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</si>
  <si>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</si>
  <si>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</si>
  <si>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</si>
  <si>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</si>
  <si>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</si>
  <si>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</si>
  <si>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</si>
  <si>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</si>
  <si>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</si>
  <si>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</si>
  <si>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</si>
  <si>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</si>
  <si>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</si>
  <si>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</si>
  <si>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</si>
  <si>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</si>
  <si>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</si>
  <si>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</si>
  <si>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</si>
  <si>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</si>
  <si>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</si>
  <si>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</si>
  <si>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</si>
  <si>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</si>
  <si>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</si>
  <si>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</si>
  <si>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</si>
  <si>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</si>
  <si>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</si>
  <si>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</si>
  <si>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</si>
  <si>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</si>
  <si>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</si>
  <si>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</si>
  <si>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</si>
  <si>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</si>
  <si>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</si>
  <si>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</si>
  <si>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</si>
  <si>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</si>
  <si>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</si>
  <si>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</si>
  <si>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</si>
  <si>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</si>
  <si>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</si>
  <si>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</si>
  <si>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</si>
  <si>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</si>
  <si>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</si>
  <si>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</si>
  <si>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</si>
  <si>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</si>
  <si>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</si>
  <si>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</si>
  <si>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</si>
  <si>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</si>
  <si>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</si>
  <si>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</si>
  <si>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</si>
  <si>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</si>
  <si>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</si>
  <si>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</si>
  <si>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</si>
  <si>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</si>
  <si>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</si>
  <si>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</si>
  <si>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</si>
  <si>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</si>
  <si>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</si>
  <si>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</si>
  <si>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</si>
  <si>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</si>
  <si>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</si>
  <si>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</si>
  <si>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</si>
  <si>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</si>
  <si>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</si>
  <si>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</si>
  <si>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</si>
  <si>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</si>
  <si>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</si>
  <si>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</si>
  <si>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</si>
  <si>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</si>
  <si>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</si>
  <si>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</si>
  <si>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</si>
  <si>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</si>
  <si>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</si>
  <si>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</si>
  <si>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</si>
  <si>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</si>
  <si>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</si>
  <si>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</si>
  <si>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</si>
  <si>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</si>
  <si>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</si>
  <si>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</si>
  <si>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</si>
  <si>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</si>
  <si>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</si>
  <si>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</si>
  <si>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</si>
  <si>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</si>
  <si>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</si>
  <si>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</si>
  <si>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</si>
  <si>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</si>
  <si>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</si>
  <si>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</si>
  <si>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</si>
  <si>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</si>
  <si>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</si>
  <si>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</si>
  <si>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</si>
  <si>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</si>
  <si>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</si>
  <si>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</si>
  <si>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</si>
  <si>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</si>
  <si>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</si>
  <si>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</si>
  <si>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</si>
  <si>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</si>
  <si>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</si>
  <si>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</si>
  <si>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</si>
  <si>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</si>
  <si>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</si>
  <si>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</si>
  <si>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</si>
  <si>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</si>
  <si>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</si>
  <si>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</si>
  <si>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</si>
  <si>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</si>
  <si>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</si>
  <si>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</si>
  <si>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</si>
  <si>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</si>
  <si>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</si>
  <si>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</si>
  <si>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</si>
  <si>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</si>
  <si>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</si>
  <si>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</si>
  <si>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</si>
  <si>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</si>
  <si>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</si>
  <si>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</si>
  <si>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</si>
  <si>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</si>
  <si>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</si>
  <si>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</si>
  <si>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</si>
  <si>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</si>
  <si>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</si>
  <si>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</si>
  <si>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</si>
  <si>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</si>
  <si>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</si>
  <si>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</si>
  <si>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</si>
  <si>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</si>
  <si>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</si>
  <si>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</si>
  <si>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</si>
  <si>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</si>
  <si>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</si>
  <si>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</si>
  <si>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</si>
  <si>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</si>
  <si>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</si>
  <si>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</si>
  <si>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</si>
  <si>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</si>
  <si>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</si>
  <si>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</si>
  <si>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</si>
  <si>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</si>
  <si>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</si>
  <si>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</si>
  <si>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</si>
  <si>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</si>
  <si>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</si>
  <si>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</si>
  <si>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</si>
  <si>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</si>
  <si>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</si>
  <si>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</si>
  <si>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</si>
  <si>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</si>
  <si>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</si>
  <si>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</si>
  <si>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</si>
  <si>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</si>
  <si>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</si>
  <si>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</si>
  <si>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</si>
  <si>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</si>
  <si>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</si>
  <si>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</si>
  <si>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</si>
  <si>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</si>
  <si>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</si>
  <si>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</si>
  <si>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</si>
  <si>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</si>
  <si>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</si>
  <si>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</si>
  <si>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</si>
  <si>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</si>
  <si>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</si>
  <si>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</si>
  <si>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</si>
  <si>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</si>
  <si>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</si>
  <si>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</si>
  <si>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</si>
  <si>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</si>
  <si>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</si>
  <si>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</si>
  <si>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</si>
  <si>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</si>
  <si>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</si>
  <si>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</si>
  <si>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</si>
  <si>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</si>
  <si>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</si>
  <si>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</si>
  <si>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</si>
  <si>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</si>
  <si>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</si>
  <si>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</si>
  <si>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</si>
  <si>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</si>
  <si>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</si>
  <si>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</si>
  <si>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</si>
  <si>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</si>
  <si>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</si>
  <si>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</si>
  <si>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</si>
  <si>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</si>
  <si>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</si>
  <si>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</si>
  <si>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</si>
  <si>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</si>
  <si>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</si>
  <si>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</si>
  <si>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</si>
  <si>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</si>
  <si>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</si>
  <si>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</si>
  <si>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</si>
  <si>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</si>
  <si>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</si>
  <si>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</si>
  <si>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</si>
  <si>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</si>
  <si>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</si>
  <si>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</si>
  <si>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</si>
  <si>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</si>
  <si>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</si>
  <si>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</si>
  <si>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</si>
  <si>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</si>
  <si>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</si>
  <si>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</si>
  <si>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</si>
  <si>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</si>
  <si>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</si>
  <si>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</si>
  <si>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</si>
  <si>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</si>
  <si>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</si>
  <si>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</si>
  <si>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</si>
  <si>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</si>
  <si>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</si>
  <si>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</si>
  <si>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</si>
  <si>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</si>
  <si>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</si>
  <si>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</si>
  <si>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</si>
  <si>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</si>
  <si>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</si>
  <si>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</si>
  <si>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</si>
  <si>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</si>
  <si>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</si>
  <si>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</si>
  <si>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</si>
  <si>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</si>
  <si>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</si>
  <si>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</si>
  <si>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</si>
  <si>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</si>
  <si>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</si>
  <si>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</si>
  <si>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</si>
  <si>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</si>
  <si>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</si>
  <si>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</si>
  <si>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</si>
  <si>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</si>
  <si>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</si>
  <si>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</si>
  <si>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</si>
  <si>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</si>
  <si>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</si>
  <si>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</si>
  <si>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</si>
  <si>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</si>
  <si>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</si>
  <si>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</si>
  <si>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</si>
  <si>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</si>
  <si>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</si>
  <si>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</si>
  <si>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</si>
  <si>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</si>
  <si>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</si>
  <si>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</si>
  <si>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</si>
  <si>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</si>
  <si>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</si>
  <si>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</si>
  <si>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</si>
  <si>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</si>
  <si>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</si>
  <si>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</si>
  <si>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</si>
  <si>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</si>
  <si>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</si>
  <si>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</si>
  <si>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</si>
  <si>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</si>
  <si>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</si>
  <si>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</si>
  <si>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</si>
  <si>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</si>
  <si>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</si>
  <si>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</si>
  <si>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</si>
  <si>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</si>
  <si>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</si>
  <si>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</si>
  <si>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</si>
  <si>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</si>
  <si>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</si>
  <si>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</si>
  <si>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</si>
  <si>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</si>
  <si>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</si>
  <si>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</si>
  <si>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</si>
  <si>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</si>
  <si>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</si>
  <si>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</si>
  <si>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</si>
  <si>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</si>
  <si>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</si>
  <si>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</si>
  <si>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</si>
  <si>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</si>
  <si>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</si>
  <si>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</si>
  <si>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</si>
  <si>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</si>
  <si>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</si>
  <si>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</si>
  <si>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</si>
  <si>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</si>
  <si>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</si>
  <si>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</si>
  <si>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</si>
  <si>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</si>
  <si>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</si>
  <si>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</si>
  <si>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</si>
  <si>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</si>
  <si>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</si>
  <si>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</si>
  <si>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</si>
  <si>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</si>
  <si>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</si>
  <si>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</si>
  <si>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</si>
  <si>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</si>
  <si>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</si>
  <si>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</si>
  <si>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</si>
  <si>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</si>
  <si>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</si>
  <si>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</si>
  <si>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</si>
  <si>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</si>
  <si>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</si>
  <si>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</si>
  <si>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</si>
  <si>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</si>
  <si>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</si>
  <si>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</si>
  <si>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</si>
  <si>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</si>
  <si>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</si>
  <si>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</si>
  <si>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</si>
  <si>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</si>
  <si>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</si>
  <si>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</si>
  <si>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</si>
  <si>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</si>
  <si>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</si>
  <si>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</si>
  <si>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</si>
  <si>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</si>
  <si>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</si>
  <si>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</si>
  <si>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</si>
  <si>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</si>
  <si>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</si>
  <si>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</si>
  <si>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</si>
  <si>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</si>
  <si>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</si>
  <si>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</si>
  <si>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</si>
  <si>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</si>
  <si>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</si>
  <si>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</si>
  <si>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</si>
  <si>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</si>
  <si>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</si>
  <si>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</si>
  <si>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</si>
  <si>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</si>
  <si>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</si>
  <si>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</si>
  <si>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</si>
  <si>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</si>
  <si>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</si>
  <si>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</si>
  <si>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</si>
  <si>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</si>
  <si>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</si>
  <si>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</si>
  <si>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</si>
  <si>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</si>
  <si>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</si>
  <si>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</si>
  <si>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</si>
  <si>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</si>
  <si>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</si>
  <si>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</si>
  <si>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</si>
  <si>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</si>
  <si>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</si>
  <si>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</si>
  <si>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</si>
  <si>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</si>
  <si>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</si>
  <si>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</si>
  <si>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</si>
  <si>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</si>
  <si>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</si>
  <si>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</si>
  <si>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</si>
  <si>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</si>
  <si>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</si>
  <si>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</si>
  <si>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</si>
  <si>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</si>
  <si>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</si>
  <si>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</si>
  <si>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</si>
  <si>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</si>
  <si>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</si>
  <si>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</si>
  <si>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</si>
  <si>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</si>
  <si>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</si>
  <si>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</si>
  <si>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</si>
  <si>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</si>
  <si>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</si>
  <si>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</si>
  <si>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</si>
  <si>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</si>
  <si>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</si>
  <si>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</si>
  <si>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</si>
  <si>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</si>
  <si>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</si>
  <si>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</si>
  <si>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</si>
  <si>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</si>
  <si>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</si>
  <si>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</si>
  <si>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</si>
  <si>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</si>
  <si>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</si>
  <si>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</si>
  <si>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</si>
  <si>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</si>
  <si>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</si>
  <si>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</si>
  <si>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</si>
  <si>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</si>
  <si>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</si>
  <si>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</si>
  <si>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</si>
  <si>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</si>
  <si>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</si>
  <si>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</si>
  <si>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</si>
  <si>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</si>
  <si>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</si>
  <si>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</si>
  <si>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</si>
  <si>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</si>
  <si>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</si>
  <si>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</si>
  <si>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</si>
  <si>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</si>
  <si>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</si>
  <si>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</si>
  <si>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</si>
  <si>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</si>
  <si>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</si>
  <si>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</si>
  <si>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</si>
  <si>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</si>
  <si>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</si>
  <si>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</si>
  <si>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</si>
  <si>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</si>
  <si>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</si>
  <si>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</si>
  <si>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</si>
  <si>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</si>
  <si>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</si>
  <si>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</si>
  <si>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</si>
  <si>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</si>
  <si>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</si>
  <si>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</si>
  <si>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</si>
  <si>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</si>
  <si>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</si>
  <si>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</si>
  <si>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</si>
  <si>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</si>
  <si>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</si>
  <si>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</si>
  <si>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</si>
  <si>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</si>
  <si>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</si>
  <si>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</si>
  <si>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</si>
  <si>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</si>
  <si>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</si>
  <si>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</si>
  <si>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</si>
  <si>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</si>
  <si>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</si>
  <si>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</si>
  <si>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</si>
  <si>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</si>
  <si>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</si>
  <si>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</si>
  <si>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</si>
  <si>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</si>
  <si>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</si>
  <si>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</si>
  <si>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</si>
  <si>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</si>
  <si>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</si>
  <si>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</si>
  <si>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</si>
  <si>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</si>
  <si>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</si>
  <si>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</si>
  <si>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</si>
  <si>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</si>
  <si>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</si>
  <si>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</si>
  <si>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</si>
  <si>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</si>
  <si>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</si>
  <si>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</si>
  <si>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</si>
  <si>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</si>
  <si>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</si>
  <si>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</si>
  <si>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</si>
  <si>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</si>
  <si>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</si>
  <si>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</si>
  <si>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</si>
  <si>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</si>
  <si>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</si>
  <si>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</si>
  <si>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</si>
  <si>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</si>
  <si>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</si>
  <si>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</si>
  <si>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</si>
  <si>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</si>
  <si>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</si>
  <si>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</si>
  <si>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</si>
  <si>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</si>
  <si>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</si>
  <si>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</si>
  <si>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</si>
  <si>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</si>
  <si>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</si>
  <si>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</si>
  <si>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</si>
  <si>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</si>
  <si>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</si>
  <si>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</si>
  <si>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</si>
  <si>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</si>
  <si>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</si>
  <si>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</si>
  <si>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</si>
  <si>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</si>
  <si>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</si>
  <si>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</si>
  <si>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</si>
  <si>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</si>
  <si>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</si>
  <si>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</si>
  <si>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</si>
  <si>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</si>
  <si>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</si>
  <si>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</si>
  <si>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</si>
  <si>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</si>
  <si>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</si>
  <si>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</si>
  <si>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</si>
  <si>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</si>
  <si>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</si>
  <si>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</si>
  <si>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</si>
  <si>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</si>
  <si>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</si>
  <si>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</si>
  <si>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</si>
  <si>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</si>
  <si>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</si>
  <si>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</si>
  <si>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</si>
  <si>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</si>
  <si>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</si>
  <si>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</si>
  <si>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</si>
  <si>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</si>
  <si>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</si>
  <si>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</si>
  <si>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</si>
  <si>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</si>
  <si>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</si>
  <si>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</si>
  <si>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</si>
  <si>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</si>
  <si>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</si>
  <si>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</si>
  <si>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</si>
  <si>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</si>
  <si>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</si>
  <si>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</si>
  <si>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</si>
  <si>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</si>
  <si>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</si>
  <si>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</si>
  <si>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</si>
  <si>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</si>
  <si>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</si>
  <si>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</si>
  <si>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</si>
  <si>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</si>
  <si>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</si>
  <si>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</si>
  <si>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</si>
  <si>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</si>
  <si>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</si>
  <si>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</si>
  <si>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</si>
  <si>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</si>
  <si>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</si>
  <si>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</si>
  <si>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</si>
  <si>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</si>
  <si>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</si>
  <si>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</si>
  <si>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</si>
  <si>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</si>
  <si>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</si>
  <si>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</si>
  <si>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</si>
  <si>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</si>
  <si>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</si>
  <si>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</si>
  <si>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</si>
  <si>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</si>
  <si>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</si>
  <si>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</si>
  <si>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</si>
  <si>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</si>
  <si>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</si>
  <si>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</si>
  <si>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</si>
  <si>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</si>
  <si>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</si>
  <si>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</si>
  <si>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</si>
  <si>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</si>
  <si>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</si>
  <si>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</si>
  <si>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</si>
  <si>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</si>
  <si>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</si>
  <si>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</si>
  <si>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</si>
  <si>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</si>
  <si>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</si>
  <si>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</si>
  <si>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</si>
  <si>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</si>
  <si>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</si>
  <si>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</si>
  <si>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</si>
  <si>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</si>
  <si>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</si>
  <si>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</si>
  <si>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</si>
  <si>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</si>
  <si>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</si>
  <si>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</si>
  <si>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</si>
  <si>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</si>
  <si>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</si>
  <si>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</si>
  <si>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</si>
  <si>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</si>
  <si>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</si>
  <si>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</si>
  <si>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</si>
  <si>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</si>
  <si>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</si>
  <si>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</si>
  <si>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</si>
  <si>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</si>
  <si>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</si>
  <si>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</si>
  <si>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</si>
  <si>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</si>
  <si>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</si>
  <si>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</si>
  <si>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</si>
  <si>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</si>
  <si>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</si>
  <si>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</si>
  <si>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</si>
  <si>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</si>
  <si>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</si>
  <si>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</si>
  <si>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</si>
  <si>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</si>
  <si>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</si>
  <si>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</si>
  <si>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</si>
  <si>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</si>
  <si>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</si>
  <si>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</si>
  <si>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</si>
  <si>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</si>
  <si>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</si>
  <si>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</si>
  <si>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</si>
  <si>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</si>
  <si>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</si>
  <si>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</si>
  <si>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</si>
  <si>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</si>
  <si>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</si>
  <si>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</si>
  <si>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</si>
  <si>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</si>
  <si>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</si>
  <si>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</si>
  <si>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</si>
  <si>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</si>
  <si>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</si>
  <si>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</si>
  <si>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</si>
  <si>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</si>
  <si>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</si>
  <si>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</si>
  <si>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</si>
  <si>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</si>
  <si>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</si>
  <si>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</si>
  <si>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</si>
  <si>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</si>
  <si>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</si>
  <si>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</si>
  <si>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</si>
  <si>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</si>
  <si>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</si>
  <si>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</si>
  <si>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</si>
  <si>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</si>
  <si>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</si>
  <si>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</si>
  <si>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</si>
  <si>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</si>
  <si>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</si>
  <si>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</si>
  <si>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</si>
  <si>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</si>
  <si>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</si>
  <si>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</si>
  <si>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</si>
  <si>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</si>
  <si>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</si>
  <si>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</si>
  <si>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</si>
  <si>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</si>
  <si>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</si>
  <si>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</si>
  <si>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</si>
  <si>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</si>
  <si>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</si>
  <si>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</si>
  <si>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</si>
  <si>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</si>
  <si>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</si>
  <si>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</si>
  <si>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</si>
  <si>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</si>
  <si>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</si>
  <si>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</si>
  <si>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</si>
  <si>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</si>
  <si>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</si>
  <si>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</si>
  <si>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</si>
  <si>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</si>
  <si>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</si>
  <si>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</si>
  <si>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</si>
  <si>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</si>
  <si>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</si>
  <si>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</si>
  <si>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</si>
  <si>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</si>
  <si>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</si>
  <si>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</si>
  <si>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</si>
  <si>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</si>
  <si>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</si>
  <si>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</si>
  <si>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</si>
  <si>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</si>
  <si>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</si>
  <si>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</si>
  <si>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</si>
  <si>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</si>
  <si>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</si>
  <si>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</si>
  <si>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</si>
  <si>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</si>
  <si>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</si>
  <si>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</si>
  <si>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</si>
  <si>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</si>
  <si>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</si>
  <si>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</si>
  <si>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</si>
  <si>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</si>
  <si>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</si>
  <si>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</si>
  <si>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</si>
  <si>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</si>
  <si>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</si>
  <si>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</si>
  <si>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</si>
  <si>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</si>
  <si>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</si>
  <si>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</si>
  <si>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</si>
  <si>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</si>
  <si>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</si>
  <si>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</si>
  <si>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</si>
  <si>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</si>
  <si>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</si>
  <si>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</si>
  <si>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</si>
  <si>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</si>
  <si>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</si>
  <si>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</si>
  <si>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</si>
  <si>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</si>
  <si>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</si>
  <si>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</si>
  <si>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</si>
  <si>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</si>
  <si>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</si>
  <si>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</si>
  <si>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</si>
  <si>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</si>
  <si>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</si>
  <si>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</si>
  <si>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</si>
  <si>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</si>
  <si>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</si>
  <si>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</si>
  <si>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</si>
  <si>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</si>
  <si>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</si>
  <si>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</si>
  <si>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</si>
  <si>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</si>
  <si>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</si>
  <si>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</si>
  <si>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</si>
  <si>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</si>
  <si>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</si>
  <si>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</si>
  <si>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</si>
  <si>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</si>
  <si>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</si>
  <si>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</si>
  <si>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</si>
  <si>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</si>
  <si>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</si>
  <si>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</si>
  <si>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</si>
  <si>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</si>
  <si>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</si>
  <si>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</si>
  <si>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</si>
  <si>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</si>
  <si>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</si>
  <si>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</si>
  <si>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</si>
  <si>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</si>
  <si>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</si>
  <si>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</si>
  <si>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</si>
  <si>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</si>
  <si>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</si>
  <si>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</si>
  <si>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</si>
  <si>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</si>
  <si>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</si>
  <si>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</si>
  <si>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</si>
  <si>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</si>
  <si>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</si>
  <si>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</si>
  <si>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</si>
  <si>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</si>
  <si>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</si>
  <si>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</si>
  <si>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</si>
  <si>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</si>
  <si>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</si>
  <si>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</si>
  <si>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</si>
  <si>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</si>
  <si>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</si>
  <si>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</si>
  <si>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</si>
  <si>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</si>
  <si>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</si>
  <si>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</si>
  <si>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</si>
  <si>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</si>
  <si>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</si>
  <si>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</si>
  <si>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</si>
  <si>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</si>
  <si>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</si>
  <si>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</si>
  <si>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</si>
  <si>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</si>
  <si>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</si>
  <si>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</si>
  <si>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</si>
  <si>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</si>
  <si>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</si>
  <si>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</si>
  <si>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</si>
  <si>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</si>
  <si>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</si>
  <si>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</si>
  <si>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</si>
  <si>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</si>
  <si>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</si>
  <si>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</si>
  <si>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</si>
  <si>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</si>
  <si>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</si>
  <si>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</si>
  <si>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</si>
  <si>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</si>
  <si>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</si>
  <si>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</si>
  <si>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</si>
  <si>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</si>
  <si>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</si>
  <si>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</si>
  <si>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</si>
  <si>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</si>
  <si>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</si>
  <si>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</si>
  <si>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</si>
  <si>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</si>
  <si>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</si>
  <si>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</si>
  <si>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</si>
  <si>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</si>
  <si>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</si>
  <si>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</si>
  <si>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</si>
  <si>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</si>
  <si>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</si>
  <si>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</si>
  <si>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</si>
  <si>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</si>
  <si>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</si>
  <si>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</si>
  <si>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</si>
  <si>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</si>
  <si>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</si>
  <si>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</si>
  <si>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</si>
  <si>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</si>
  <si>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</si>
  <si>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</si>
  <si>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</si>
  <si>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</si>
  <si>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</si>
  <si>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</si>
  <si>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</si>
  <si>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</si>
  <si>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</si>
  <si>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</si>
  <si>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</si>
  <si>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</si>
  <si>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</si>
  <si>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</si>
  <si>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</si>
  <si>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</si>
  <si>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</si>
  <si>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</si>
  <si>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</si>
  <si>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</si>
  <si>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</si>
  <si>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</si>
  <si>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</si>
  <si>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</si>
  <si>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</si>
  <si>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</si>
  <si>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</si>
  <si>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</si>
  <si>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</si>
  <si>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</si>
  <si>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</si>
  <si>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</si>
  <si>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</si>
  <si>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</si>
  <si>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</si>
  <si>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</si>
  <si>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</si>
  <si>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</si>
  <si>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</si>
  <si>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</si>
  <si>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</si>
  <si>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</si>
  <si>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</si>
  <si>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</si>
  <si>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</si>
  <si>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</si>
  <si>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</si>
  <si>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</si>
  <si>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</si>
  <si>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</si>
  <si>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</si>
  <si>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</si>
  <si>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</si>
  <si>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</si>
  <si>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</si>
  <si>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</si>
  <si>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</si>
  <si>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</si>
  <si>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</si>
  <si>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</si>
  <si>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</si>
  <si>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</si>
  <si>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</si>
  <si>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</si>
  <si>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</si>
  <si>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</si>
  <si>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</si>
  <si>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</si>
  <si>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</si>
  <si>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</si>
  <si>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</si>
  <si>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</si>
  <si>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</si>
  <si>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</si>
  <si>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</si>
  <si>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</si>
  <si>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</si>
  <si>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</si>
  <si>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</si>
  <si>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</si>
  <si>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</si>
  <si>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</si>
  <si>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</si>
  <si>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</si>
  <si>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</si>
  <si>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</si>
  <si>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</si>
  <si>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</si>
  <si>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</si>
  <si>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</si>
  <si>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</si>
  <si>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</si>
  <si>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</si>
  <si>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</si>
  <si>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</si>
  <si>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</si>
  <si>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</si>
  <si>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</si>
  <si>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</si>
  <si>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</si>
  <si>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</si>
  <si>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</si>
  <si>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</si>
  <si>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</si>
  <si>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</si>
  <si>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</si>
  <si>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</si>
  <si>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</si>
  <si>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</si>
  <si>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</si>
  <si>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</si>
  <si>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</si>
  <si>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</si>
  <si>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</si>
  <si>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</si>
  <si>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</si>
  <si>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</si>
  <si>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</si>
  <si>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</si>
  <si>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</si>
  <si>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</si>
  <si>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</si>
  <si>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</si>
  <si>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</si>
  <si>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</si>
  <si>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</si>
  <si>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</si>
  <si>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</si>
  <si>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</si>
  <si>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</si>
  <si>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</si>
  <si>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</si>
  <si>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</si>
  <si>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</si>
  <si>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</si>
  <si>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</si>
  <si>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</si>
  <si>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</si>
  <si>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</si>
  <si>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</si>
  <si>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</si>
  <si>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</si>
  <si>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</si>
  <si>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</si>
  <si>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</si>
  <si>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</si>
  <si>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</si>
  <si>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</si>
  <si>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</si>
  <si>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</si>
  <si>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</si>
  <si>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</si>
  <si>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</si>
  <si>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</si>
  <si>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</si>
  <si>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</si>
  <si>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</si>
  <si>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</si>
  <si>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</si>
  <si>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</si>
  <si>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</si>
  <si>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</si>
  <si>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</si>
  <si>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</si>
  <si>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</si>
  <si>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</si>
  <si>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</si>
  <si>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</si>
  <si>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</si>
  <si>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</si>
  <si>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</si>
  <si>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</si>
  <si>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</si>
  <si>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</si>
  <si>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</si>
  <si>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</si>
  <si>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</si>
  <si>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</si>
  <si>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</si>
  <si>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</si>
  <si>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</si>
  <si>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</si>
  <si>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</si>
  <si>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</si>
  <si>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</si>
  <si>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</si>
  <si>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</si>
  <si>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</si>
  <si>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</si>
  <si>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</si>
  <si>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</si>
  <si>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</si>
  <si>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</si>
  <si>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</si>
  <si>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</si>
  <si>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</si>
  <si>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</si>
  <si>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</si>
  <si>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</si>
  <si>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</si>
  <si>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</si>
  <si>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</si>
  <si>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</si>
  <si>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</si>
  <si>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</si>
  <si>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</si>
  <si>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</si>
  <si>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</si>
  <si>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</si>
  <si>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</si>
  <si>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</si>
  <si>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</si>
  <si>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</si>
  <si>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</si>
  <si>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</si>
  <si>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</si>
  <si>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</si>
  <si>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</si>
  <si>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</si>
  <si>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</si>
  <si>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</si>
  <si>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</si>
  <si>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</si>
  <si>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</si>
  <si>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</si>
  <si>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</si>
  <si>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</si>
  <si>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</si>
  <si>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</si>
  <si>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</si>
  <si>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</si>
  <si>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</si>
  <si>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</si>
  <si>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</si>
  <si>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</si>
  <si>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</si>
  <si>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</si>
  <si>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</si>
  <si>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</si>
  <si>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</si>
  <si>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</si>
  <si>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</si>
  <si>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</si>
  <si>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</si>
  <si>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</si>
  <si>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</si>
  <si>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</si>
  <si>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</si>
  <si>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</si>
  <si>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</si>
  <si>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</si>
  <si>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</si>
  <si>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</si>
  <si>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</si>
  <si>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</si>
  <si>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</si>
  <si>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</si>
  <si>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</si>
  <si>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</si>
  <si>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</si>
  <si>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</si>
  <si>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</si>
  <si>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</si>
  <si>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</si>
  <si>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</si>
  <si>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</si>
  <si>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</si>
  <si>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</si>
  <si>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</si>
  <si>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</si>
  <si>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</si>
  <si>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</si>
  <si>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</si>
  <si>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</si>
  <si>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</si>
  <si>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</si>
  <si>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</si>
  <si>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</si>
  <si>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</si>
  <si>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</si>
  <si>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</si>
  <si>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</si>
  <si>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</si>
  <si>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</si>
  <si>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</si>
  <si>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</si>
  <si>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</si>
  <si>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</si>
  <si>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</si>
  <si>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</si>
  <si>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</si>
  <si>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</si>
  <si>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</si>
  <si>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</si>
  <si>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</si>
  <si>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</si>
  <si>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</si>
  <si>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</si>
  <si>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</si>
  <si>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</si>
  <si>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</si>
  <si>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</si>
  <si>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</si>
  <si>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</si>
  <si>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</si>
  <si>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</si>
  <si>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</si>
  <si>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</si>
  <si>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</si>
  <si>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</si>
  <si>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</si>
  <si>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</si>
  <si>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</si>
  <si>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</si>
  <si>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</si>
  <si>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</si>
  <si>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</si>
  <si>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</si>
  <si>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</si>
  <si>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</si>
  <si>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</si>
  <si>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</si>
  <si>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</si>
  <si>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</si>
  <si>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</si>
  <si>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</si>
  <si>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</si>
  <si>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</si>
  <si>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</si>
  <si>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</si>
  <si>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</si>
  <si>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</si>
  <si>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</si>
  <si>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</si>
  <si>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</si>
  <si>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</si>
  <si>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</si>
  <si>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</si>
  <si>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</si>
  <si>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</si>
  <si>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</si>
  <si>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</si>
  <si>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</si>
  <si>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</si>
  <si>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</si>
  <si>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</si>
  <si>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</si>
  <si>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</si>
  <si>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</si>
  <si>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</si>
  <si>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</si>
  <si>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</si>
  <si>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</si>
  <si>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</si>
  <si>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</si>
  <si>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</si>
  <si>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</si>
  <si>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</si>
  <si>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</si>
  <si>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</si>
  <si>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</si>
  <si>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</si>
  <si>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</si>
  <si>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</si>
  <si>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</si>
  <si>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</si>
  <si>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</si>
  <si>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</si>
  <si>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</si>
  <si>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</si>
  <si>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</si>
  <si>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</si>
  <si>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</si>
  <si>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</si>
  <si>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</si>
  <si>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</si>
  <si>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</si>
  <si>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</si>
  <si>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</si>
  <si>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</si>
  <si>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</si>
  <si>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</si>
  <si>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</si>
  <si>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</si>
  <si>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</si>
  <si>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</si>
  <si>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</si>
  <si>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</si>
  <si>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</si>
  <si>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</si>
  <si>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</si>
  <si>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</si>
  <si>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</si>
  <si>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</si>
  <si>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</si>
  <si>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</si>
  <si>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</si>
  <si>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</si>
  <si>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</si>
  <si>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</si>
  <si>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</si>
  <si>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</si>
  <si>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</si>
  <si>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</si>
  <si>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</si>
  <si>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</si>
  <si>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</si>
  <si>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</si>
  <si>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</si>
  <si>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</si>
  <si>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</si>
  <si>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</si>
  <si>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</si>
  <si>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</si>
  <si>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</si>
  <si>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</si>
  <si>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</si>
  <si>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</si>
  <si>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</si>
  <si>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</si>
  <si>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</si>
  <si>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</si>
  <si>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</si>
  <si>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</si>
  <si>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</si>
  <si>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</si>
  <si>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</si>
  <si>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</si>
  <si>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</si>
  <si>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</si>
  <si>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</si>
  <si>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</si>
  <si>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</si>
  <si>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</si>
  <si>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</si>
  <si>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</si>
  <si>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</si>
  <si>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</si>
  <si>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</si>
  <si>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</si>
  <si>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</si>
  <si>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</si>
  <si>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</si>
  <si>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</si>
  <si>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</si>
  <si>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</si>
  <si>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</si>
  <si>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</si>
  <si>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</si>
  <si>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</si>
  <si>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</si>
  <si>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</si>
  <si>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</si>
  <si>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</si>
  <si>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</si>
  <si>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</si>
  <si>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</si>
  <si>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</si>
  <si>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</si>
  <si>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</si>
  <si>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</si>
  <si>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</si>
  <si>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</si>
  <si>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</si>
  <si>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</si>
  <si>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</si>
  <si>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</si>
  <si>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</si>
  <si>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</si>
  <si>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</si>
  <si>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</si>
  <si>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</si>
  <si>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</si>
  <si>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</si>
  <si>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</si>
  <si>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</si>
  <si>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</si>
  <si>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</si>
  <si>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</si>
  <si>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</si>
  <si>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</si>
  <si>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</si>
  <si>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</si>
  <si>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</si>
  <si>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</si>
  <si>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</si>
  <si>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</si>
  <si>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</si>
  <si>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</si>
  <si>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</si>
  <si>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</si>
  <si>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</si>
  <si>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</si>
  <si>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</si>
  <si>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</si>
  <si>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</si>
  <si>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</si>
  <si>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</si>
  <si>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</si>
  <si>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</si>
  <si>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</si>
  <si>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</si>
  <si>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</si>
  <si>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</si>
  <si>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</si>
  <si>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</si>
  <si>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</si>
  <si>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</si>
  <si>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</si>
  <si>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</si>
  <si>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</si>
  <si>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</si>
  <si>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</si>
  <si>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</si>
  <si>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</si>
  <si>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</si>
  <si>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</si>
  <si>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</si>
  <si>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</si>
  <si>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</si>
  <si>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</si>
  <si>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</si>
  <si>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</si>
  <si>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</si>
  <si>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</si>
  <si>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</si>
  <si>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</si>
  <si>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</si>
  <si>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</si>
  <si>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</si>
  <si>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</si>
  <si>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</si>
  <si>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</si>
  <si>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</si>
  <si>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</si>
  <si>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</si>
  <si>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</si>
  <si>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</si>
  <si>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</si>
  <si>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</si>
  <si>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</si>
  <si>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</si>
  <si>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</si>
  <si>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</si>
  <si>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</si>
  <si>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</si>
  <si>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</si>
  <si>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</si>
  <si>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</si>
  <si>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</si>
  <si>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</si>
  <si>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</si>
  <si>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</si>
  <si>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</si>
  <si>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</si>
  <si>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</si>
  <si>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</si>
  <si>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</si>
  <si>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</si>
  <si>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</si>
  <si>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</si>
  <si>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</si>
  <si>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</si>
  <si>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</si>
  <si>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</si>
  <si>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</si>
  <si>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</si>
  <si>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</si>
  <si>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</si>
  <si>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</si>
  <si>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</si>
  <si>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</si>
  <si>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</si>
  <si>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</si>
  <si>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</si>
  <si>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</si>
  <si>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</si>
  <si>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</si>
  <si>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</si>
  <si>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</si>
  <si>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</si>
  <si>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</si>
  <si>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</si>
  <si>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</si>
  <si>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</si>
  <si>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</si>
  <si>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</si>
  <si>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</si>
  <si>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</si>
  <si>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</si>
  <si>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</si>
  <si>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</si>
  <si>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</si>
  <si>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</si>
  <si>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</si>
  <si>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</si>
  <si>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</si>
  <si>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</si>
  <si>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</si>
  <si>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</si>
  <si>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</si>
  <si>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</si>
  <si>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</si>
  <si>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</si>
  <si>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</si>
  <si>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</si>
  <si>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</si>
  <si>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</si>
  <si>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</si>
  <si>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</si>
  <si>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</si>
  <si>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</si>
  <si>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</si>
  <si>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</si>
  <si>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</si>
  <si>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</si>
  <si>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</si>
  <si>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</si>
  <si>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</si>
  <si>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</si>
  <si>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</si>
  <si>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</si>
  <si>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</si>
  <si>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</si>
  <si>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</si>
  <si>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</si>
  <si>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</si>
  <si>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</si>
  <si>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</si>
  <si>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</si>
  <si>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</si>
  <si>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</si>
  <si>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</si>
  <si>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</si>
  <si>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</si>
  <si>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</si>
  <si>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</si>
  <si>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</si>
  <si>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</si>
  <si>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</si>
  <si>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</si>
  <si>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</si>
  <si>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</si>
  <si>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</si>
  <si>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</si>
  <si>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</si>
  <si>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</si>
  <si>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</si>
  <si>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</si>
  <si>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</si>
  <si>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</si>
  <si>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</si>
  <si>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</si>
  <si>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</si>
  <si>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</si>
  <si>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</si>
  <si>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</si>
  <si>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</si>
  <si>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</si>
  <si>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</si>
  <si>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</si>
  <si>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</si>
  <si>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</si>
  <si>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</si>
  <si>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</si>
  <si>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</si>
  <si>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</si>
  <si>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</si>
  <si>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</si>
  <si>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</si>
  <si>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</si>
  <si>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</si>
  <si>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</si>
  <si>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</si>
  <si>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</si>
  <si>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</si>
  <si>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</si>
  <si>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</si>
  <si>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</si>
  <si>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</si>
  <si>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</si>
  <si>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</si>
  <si>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</si>
  <si>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</si>
  <si>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</si>
  <si>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</si>
  <si>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</si>
  <si>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</si>
  <si>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</si>
  <si>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</si>
  <si>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</si>
  <si>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</si>
  <si>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</si>
  <si>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</si>
  <si>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</si>
  <si>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</si>
  <si>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</si>
  <si>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</si>
  <si>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</si>
  <si>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</si>
  <si>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</si>
  <si>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</si>
  <si>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</si>
  <si>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</si>
  <si>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</si>
  <si>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</si>
  <si>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</si>
  <si>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</si>
  <si>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</si>
  <si>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</si>
  <si>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</si>
  <si>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</si>
  <si>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</si>
  <si>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</si>
  <si>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</si>
  <si>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</si>
  <si>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</si>
  <si>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</si>
  <si>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</si>
  <si>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</si>
  <si>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</si>
  <si>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</si>
  <si>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</si>
  <si>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</si>
  <si>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</si>
  <si>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</si>
  <si>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</si>
  <si>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</si>
  <si>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</si>
  <si>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</si>
  <si>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</si>
  <si>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</si>
  <si>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</si>
  <si>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</si>
  <si>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</si>
  <si>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</si>
  <si>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</si>
  <si>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</si>
  <si>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</si>
  <si>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</si>
  <si>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</si>
  <si>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</si>
  <si>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</si>
  <si>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</si>
  <si>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</si>
  <si>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</si>
  <si>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</si>
  <si>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</si>
  <si>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</si>
  <si>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</si>
  <si>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</si>
  <si>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</si>
  <si>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</si>
  <si>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</si>
  <si>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</si>
  <si>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</si>
  <si>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</si>
  <si>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</si>
  <si>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</si>
  <si>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</si>
  <si>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</si>
  <si>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</si>
  <si>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</si>
  <si>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</si>
  <si>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</si>
  <si>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</si>
  <si>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</si>
  <si>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</si>
  <si>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</si>
  <si>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</si>
  <si>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</si>
  <si>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</si>
  <si>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</si>
  <si>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</si>
  <si>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</si>
  <si>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</si>
  <si>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</si>
  <si>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</si>
  <si>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</si>
  <si>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</si>
  <si>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</si>
  <si>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</si>
  <si>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</si>
  <si>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</si>
  <si>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</si>
  <si>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</si>
  <si>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</si>
  <si>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</si>
  <si>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</si>
  <si>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</si>
  <si>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</si>
  <si>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</si>
  <si>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</si>
  <si>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</si>
  <si>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</si>
  <si>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</si>
  <si>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</si>
  <si>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</si>
  <si>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</si>
  <si>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</si>
  <si>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</si>
  <si>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</si>
  <si>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</si>
  <si>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</si>
  <si>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</si>
  <si>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</si>
  <si>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</si>
  <si>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</si>
  <si>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</si>
  <si>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</si>
  <si>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</si>
  <si>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</si>
  <si>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</si>
  <si>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</si>
  <si>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</si>
  <si>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</si>
  <si>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</si>
  <si>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</si>
  <si>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</si>
  <si>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</si>
  <si>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</si>
  <si>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</si>
  <si>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</si>
  <si>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</si>
  <si>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</si>
  <si>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</si>
  <si>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</si>
  <si>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</si>
  <si>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</si>
  <si>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</si>
  <si>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</si>
  <si>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</si>
  <si>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</si>
  <si>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</si>
  <si>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</si>
  <si>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</si>
  <si>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</si>
  <si>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</si>
  <si>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</si>
  <si>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</si>
  <si>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</si>
  <si>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</si>
  <si>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</si>
  <si>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</si>
  <si>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</si>
  <si>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</si>
  <si>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</si>
  <si>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</si>
  <si>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</si>
  <si>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</si>
  <si>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</si>
  <si>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</si>
  <si>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</si>
  <si>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</si>
  <si>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</si>
  <si>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</si>
  <si>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</si>
  <si>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</si>
  <si>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</si>
  <si>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</si>
  <si>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</si>
  <si>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</si>
  <si>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</si>
  <si>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</si>
  <si>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</si>
  <si>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</si>
  <si>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</si>
  <si>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</si>
  <si>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</si>
  <si>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</si>
  <si>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</si>
  <si>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</si>
  <si>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</si>
  <si>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</si>
  <si>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</si>
  <si>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</si>
  <si>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</si>
  <si>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</si>
  <si>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</si>
  <si>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</si>
  <si>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</si>
  <si>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</si>
  <si>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</si>
  <si>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</si>
  <si>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</si>
  <si>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</si>
  <si>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</si>
  <si>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</si>
  <si>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</si>
  <si>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</si>
  <si>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</si>
  <si>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</si>
  <si>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</si>
  <si>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</si>
  <si>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</si>
  <si>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</si>
  <si>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</si>
  <si>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</si>
  <si>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</si>
  <si>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</si>
  <si>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</si>
  <si>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</si>
  <si>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</si>
  <si>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</si>
  <si>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</si>
  <si>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</si>
  <si>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</si>
  <si>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</si>
  <si>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</si>
  <si>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</si>
  <si>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</si>
  <si>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</si>
  <si>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</si>
  <si>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</si>
  <si>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</si>
  <si>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</si>
  <si>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</si>
  <si>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</si>
  <si>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</si>
  <si>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</si>
  <si>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</si>
  <si>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</si>
  <si>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</si>
  <si>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</si>
  <si>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</si>
  <si>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</si>
  <si>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</si>
  <si>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</si>
  <si>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</si>
  <si>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</si>
  <si>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</si>
  <si>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</si>
  <si>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</si>
  <si>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</si>
  <si>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</si>
  <si>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</si>
  <si>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</si>
  <si>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</si>
  <si>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</si>
  <si>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</si>
  <si>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</si>
  <si>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</si>
  <si>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</si>
  <si>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</si>
  <si>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</si>
  <si>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</si>
  <si>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</si>
  <si>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</si>
  <si>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</si>
  <si>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</si>
  <si>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</si>
  <si>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</si>
  <si>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</si>
  <si>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</si>
  <si>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</si>
  <si>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</si>
  <si>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</si>
  <si>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</si>
  <si>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</si>
  <si>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</si>
  <si>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</si>
  <si>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</si>
  <si>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</si>
  <si>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</si>
  <si>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</si>
  <si>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</si>
  <si>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</si>
  <si>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</si>
  <si>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</si>
  <si>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</si>
  <si>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</si>
  <si>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</si>
  <si>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</si>
  <si>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</si>
  <si>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</si>
  <si>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</si>
  <si>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</si>
  <si>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</si>
  <si>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</si>
  <si>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</si>
  <si>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</si>
  <si>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</si>
  <si>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</si>
  <si>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</si>
  <si>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</si>
  <si>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</si>
  <si>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</si>
  <si>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</si>
  <si>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</si>
  <si>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</si>
  <si>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</si>
  <si>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</si>
  <si>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</si>
  <si>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</si>
  <si>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</si>
  <si>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</si>
  <si>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</si>
  <si>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</si>
  <si>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</si>
  <si>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</si>
  <si>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</si>
  <si>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</si>
  <si>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</si>
  <si>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</si>
  <si>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</si>
  <si>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</si>
  <si>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</si>
  <si>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</si>
  <si>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</si>
  <si>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</si>
  <si>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</si>
  <si>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</si>
  <si>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</si>
  <si>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</si>
  <si>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</si>
  <si>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</si>
  <si>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</si>
  <si>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</si>
  <si>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</si>
  <si>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</si>
  <si>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</si>
  <si>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</si>
  <si>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</si>
  <si>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</si>
  <si>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</si>
  <si>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</si>
  <si>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</si>
  <si>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</si>
  <si>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</si>
  <si>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</si>
  <si>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</si>
  <si>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</si>
  <si>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</si>
  <si>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</si>
  <si>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</si>
  <si>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</si>
  <si>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</si>
  <si>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</si>
  <si>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</si>
  <si>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</si>
  <si>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</si>
  <si>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</si>
  <si>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</si>
  <si>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</si>
  <si>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</si>
  <si>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</si>
  <si>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</si>
  <si>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</si>
  <si>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</si>
  <si>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</si>
  <si>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</si>
  <si>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</si>
  <si>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</si>
  <si>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</si>
  <si>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</si>
  <si>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</si>
  <si>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</si>
  <si>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</si>
  <si>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</si>
  <si>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</si>
  <si>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</si>
  <si>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</si>
  <si>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</si>
  <si>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</si>
  <si>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</si>
  <si>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</si>
  <si>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</si>
  <si>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</si>
  <si>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</si>
  <si>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</si>
  <si>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</si>
  <si>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</si>
  <si>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</si>
  <si>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</si>
  <si>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</si>
  <si>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</si>
  <si>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</si>
  <si>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</si>
  <si>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</si>
  <si>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</si>
  <si>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</si>
  <si>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</si>
  <si>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</si>
  <si>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</si>
  <si>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</si>
  <si>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</si>
  <si>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</si>
  <si>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</si>
  <si>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</si>
  <si>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</si>
  <si>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</si>
  <si>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</si>
  <si>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</si>
  <si>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</si>
  <si>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</si>
  <si>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</si>
  <si>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</si>
  <si>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</si>
  <si>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</si>
  <si>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</si>
  <si>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</si>
  <si>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</si>
  <si>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</si>
  <si>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</si>
  <si>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</si>
  <si>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</si>
  <si>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</si>
  <si>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</si>
  <si>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</si>
  <si>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</si>
  <si>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</si>
  <si>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</si>
  <si>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</si>
  <si>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</si>
  <si>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</si>
  <si>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</si>
  <si>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</si>
  <si>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</si>
  <si>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</si>
  <si>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</si>
  <si>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</si>
  <si>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</si>
  <si>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</si>
  <si>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</si>
  <si>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</si>
  <si>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</si>
  <si>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</si>
  <si>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</si>
  <si>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</si>
  <si>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</si>
  <si>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</si>
  <si>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</si>
  <si>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</si>
  <si>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</si>
  <si>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</si>
  <si>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</si>
  <si>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</si>
  <si>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</si>
  <si>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</si>
  <si>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</si>
  <si>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</si>
  <si>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</si>
  <si>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</si>
  <si>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</si>
  <si>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</si>
  <si>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</si>
  <si>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</si>
  <si>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</si>
  <si>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</si>
  <si>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</si>
  <si>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</si>
  <si>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</si>
  <si>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</si>
  <si>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</si>
  <si>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</si>
  <si>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</si>
  <si>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</si>
  <si>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</si>
  <si>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</si>
  <si>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</si>
  <si>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</si>
  <si>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</si>
  <si>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</si>
  <si>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</si>
  <si>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</si>
  <si>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</si>
  <si>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</si>
  <si>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</si>
  <si>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</si>
  <si>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</si>
  <si>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</si>
  <si>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</si>
  <si>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</si>
  <si>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</si>
  <si>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</si>
  <si>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</si>
  <si>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</si>
  <si>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</si>
  <si>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</si>
  <si>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</si>
  <si>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</si>
  <si>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</si>
  <si>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</si>
  <si>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</si>
  <si>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</si>
  <si>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</si>
  <si>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</si>
  <si>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</si>
  <si>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</si>
  <si>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</si>
  <si>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</si>
  <si>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</si>
  <si>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</si>
  <si>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</si>
  <si>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</si>
  <si>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</si>
  <si>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</si>
  <si>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</si>
  <si>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</si>
  <si>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</si>
  <si>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</si>
  <si>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</si>
  <si>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</si>
  <si>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</si>
  <si>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</si>
  <si>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</si>
  <si>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</si>
  <si>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</si>
  <si>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</si>
  <si>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</si>
  <si>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</si>
  <si>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</si>
  <si>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</si>
  <si>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</si>
  <si>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</si>
  <si>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</si>
  <si>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</si>
  <si>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</si>
  <si>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</si>
  <si>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</si>
  <si>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</si>
  <si>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</si>
  <si>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</si>
  <si>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</si>
  <si>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</si>
  <si>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</si>
  <si>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</si>
  <si>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</si>
  <si>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</si>
  <si>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</si>
  <si>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</si>
  <si>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</si>
  <si>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</si>
  <si>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</si>
  <si>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</si>
  <si>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</si>
  <si>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</si>
  <si>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</si>
  <si>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</si>
  <si>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</si>
  <si>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</si>
  <si>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</si>
  <si>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</si>
  <si>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</si>
  <si>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</si>
  <si>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</si>
  <si>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</si>
  <si>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</si>
  <si>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</si>
  <si>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</si>
  <si>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</si>
  <si>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</si>
  <si>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</si>
  <si>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</si>
  <si>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</si>
  <si>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</si>
  <si>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</si>
  <si>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</si>
  <si>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</si>
  <si>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</si>
  <si>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</si>
  <si>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</si>
  <si>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</si>
  <si>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</si>
  <si>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</si>
  <si>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</si>
  <si>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</si>
  <si>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</si>
  <si>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</si>
  <si>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</si>
  <si>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</si>
  <si>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</si>
  <si>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</si>
  <si>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</si>
  <si>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</si>
  <si>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</si>
  <si>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</si>
  <si>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</si>
  <si>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</si>
  <si>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</si>
  <si>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</si>
  <si>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</si>
  <si>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</si>
  <si>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</si>
  <si>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</si>
  <si>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</si>
  <si>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</si>
  <si>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</si>
  <si>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</si>
  <si>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</si>
  <si>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</si>
  <si>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</si>
  <si>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</si>
  <si>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</si>
  <si>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</si>
  <si>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</si>
  <si>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</si>
  <si>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</si>
  <si>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</si>
  <si>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</si>
  <si>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</si>
  <si>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</si>
  <si>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</si>
  <si>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</si>
  <si>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</si>
  <si>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</si>
  <si>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</si>
  <si>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</si>
  <si>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</si>
  <si>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</si>
  <si>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</si>
  <si>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</si>
  <si>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</si>
  <si>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</si>
  <si>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</si>
  <si>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</si>
  <si>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</si>
  <si>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</si>
  <si>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</si>
  <si>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</si>
  <si>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</si>
  <si>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</si>
  <si>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</si>
  <si>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</si>
  <si>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</si>
  <si>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</si>
  <si>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</si>
  <si>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</si>
  <si>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</si>
  <si>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</si>
  <si>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</si>
  <si>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</si>
  <si>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</si>
  <si>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</si>
  <si>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</si>
  <si>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</si>
  <si>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</si>
  <si>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</si>
  <si>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</si>
  <si>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</si>
  <si>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</si>
  <si>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</si>
  <si>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</si>
  <si>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</si>
  <si>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</si>
  <si>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</si>
  <si>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</si>
  <si>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</si>
  <si>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</si>
  <si>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</si>
  <si>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</si>
  <si>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</si>
  <si>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</si>
  <si>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</si>
  <si>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</si>
  <si>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</si>
  <si>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</si>
  <si>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</si>
  <si>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</si>
  <si>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</si>
  <si>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</si>
  <si>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</si>
  <si>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</si>
  <si>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</si>
  <si>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</si>
  <si>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</si>
  <si>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</si>
  <si>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</si>
  <si>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</si>
  <si>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</si>
  <si>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</si>
  <si>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</si>
  <si>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</si>
  <si>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</si>
  <si>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</si>
  <si>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</si>
  <si>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</si>
  <si>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</si>
  <si>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</si>
  <si>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</si>
  <si>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</si>
  <si>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</si>
  <si>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</si>
  <si>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</si>
  <si>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</si>
  <si>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</si>
  <si>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</si>
  <si>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</si>
  <si>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</si>
  <si>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</si>
  <si>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</si>
  <si>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</si>
  <si>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</si>
  <si>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</si>
  <si>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</si>
  <si>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</si>
  <si>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</si>
  <si>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</si>
  <si>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</si>
  <si>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</si>
  <si>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</si>
  <si>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</si>
  <si>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</si>
  <si>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</si>
  <si>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</si>
  <si>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</si>
  <si>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</si>
  <si>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</si>
  <si>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</si>
  <si>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</si>
  <si>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</si>
  <si>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</si>
  <si>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</si>
  <si>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</si>
  <si>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</si>
  <si>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</si>
  <si>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</si>
  <si>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</si>
  <si>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</si>
  <si>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</si>
  <si>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</si>
  <si>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</si>
  <si>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</si>
  <si>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</si>
  <si>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</si>
  <si>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</si>
  <si>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</si>
  <si>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</si>
  <si>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</si>
  <si>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</si>
  <si>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</si>
  <si>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</si>
  <si>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</si>
  <si>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</si>
  <si>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</si>
  <si>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</si>
  <si>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</si>
  <si>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</si>
  <si>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</si>
  <si>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</si>
  <si>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</si>
  <si>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</si>
  <si>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</si>
  <si>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</si>
  <si>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</si>
  <si>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</si>
  <si>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</si>
  <si>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</si>
  <si>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</si>
  <si>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</si>
  <si>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</si>
  <si>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</si>
  <si>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</si>
  <si>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</si>
  <si>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</si>
  <si>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</si>
  <si>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</si>
  <si>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</si>
  <si>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</si>
  <si>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</si>
  <si>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</si>
  <si>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</si>
  <si>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</si>
  <si>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</si>
  <si>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</si>
  <si>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</si>
  <si>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</si>
  <si>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</si>
  <si>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</si>
  <si>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</si>
  <si>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</si>
  <si>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</si>
  <si>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</si>
  <si>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</si>
  <si>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</si>
  <si>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</si>
  <si>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</si>
  <si>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</si>
  <si>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</si>
  <si>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</si>
  <si>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</si>
  <si>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</si>
  <si>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</si>
  <si>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</si>
  <si>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</si>
  <si>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</si>
  <si>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</si>
  <si>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</si>
  <si>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</si>
  <si>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</si>
  <si>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</si>
  <si>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</si>
  <si>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</si>
  <si>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</si>
  <si>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</si>
  <si>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</si>
  <si>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</si>
  <si>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</si>
  <si>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</si>
  <si>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</si>
  <si>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</si>
  <si>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</si>
  <si>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</si>
  <si>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</si>
  <si>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</si>
  <si>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</si>
  <si>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</si>
  <si>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</si>
  <si>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</si>
  <si>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</si>
  <si>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</si>
  <si>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</si>
  <si>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</si>
  <si>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</si>
  <si>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</si>
  <si>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</si>
  <si>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</si>
  <si>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</si>
  <si>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</si>
  <si>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</si>
  <si>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</si>
  <si>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</si>
  <si>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</si>
  <si>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</si>
  <si>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</si>
  <si>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</si>
  <si>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</si>
  <si>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</si>
  <si>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</si>
  <si>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</si>
  <si>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</si>
  <si>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</si>
  <si>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</si>
  <si>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</si>
  <si>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</si>
  <si>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</si>
  <si>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</si>
  <si>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</si>
  <si>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</si>
  <si>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</si>
  <si>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</si>
  <si>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</si>
  <si>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</si>
  <si>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</si>
  <si>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</si>
  <si>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</si>
  <si>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</si>
  <si>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</si>
  <si>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</si>
  <si>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</si>
  <si>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</si>
  <si>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</si>
  <si>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</si>
  <si>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</si>
  <si>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</si>
  <si>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</si>
  <si>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</si>
  <si>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</si>
  <si>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</si>
  <si>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</si>
  <si>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</si>
  <si>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</si>
  <si>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</si>
  <si>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</si>
  <si>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</si>
  <si>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</si>
  <si>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</si>
  <si>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</si>
  <si>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</si>
  <si>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</si>
  <si>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</si>
  <si>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</si>
  <si>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</si>
  <si>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</si>
  <si>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</si>
  <si>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</si>
  <si>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</si>
  <si>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</si>
  <si>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</si>
  <si>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</si>
  <si>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</si>
  <si>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</si>
  <si>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</si>
  <si>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</si>
  <si>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</si>
  <si>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</si>
  <si>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</si>
  <si>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</si>
  <si>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</si>
  <si>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</si>
  <si>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</si>
  <si>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</si>
  <si>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</si>
  <si>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</si>
  <si>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</si>
  <si>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</si>
  <si>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</si>
  <si>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</si>
  <si>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</si>
  <si>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</si>
  <si>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</si>
  <si>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</si>
  <si>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</si>
  <si>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</si>
  <si>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</si>
  <si>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</si>
  <si>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</si>
  <si>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</si>
  <si>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</si>
  <si>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</si>
  <si>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</si>
  <si>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</si>
  <si>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</si>
  <si>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</si>
  <si>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</si>
  <si>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</si>
  <si>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</si>
  <si>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</si>
  <si>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</si>
  <si>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</si>
  <si>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</si>
  <si>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</si>
  <si>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</si>
  <si>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</si>
  <si>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</si>
  <si>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</si>
  <si>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</si>
  <si>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</si>
  <si>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</si>
  <si>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</si>
  <si>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</si>
  <si>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</si>
  <si>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</si>
  <si>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</si>
  <si>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</si>
  <si>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</si>
  <si>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</si>
  <si>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</si>
  <si>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</si>
  <si>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</si>
  <si>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</si>
  <si>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</si>
  <si>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</si>
  <si>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</si>
  <si>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</si>
  <si>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</si>
  <si>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</si>
  <si>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</si>
  <si>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</si>
  <si>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</si>
  <si>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</si>
  <si>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</si>
  <si>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</si>
  <si>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</si>
  <si>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</si>
  <si>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</si>
  <si>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</si>
  <si>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</si>
  <si>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</si>
  <si>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</si>
  <si>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</si>
  <si>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</si>
  <si>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</si>
  <si>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</si>
  <si>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</si>
  <si>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</si>
  <si>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</si>
  <si>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</si>
  <si>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</si>
  <si>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</si>
  <si>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</si>
  <si>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</si>
  <si>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</si>
  <si>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</si>
  <si>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</si>
  <si>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</si>
  <si>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</si>
  <si>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</si>
  <si>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</si>
  <si>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</si>
  <si>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</si>
  <si>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</si>
  <si>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</si>
  <si>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</si>
  <si>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</si>
  <si>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</si>
  <si>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</si>
  <si>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</si>
  <si>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</si>
  <si>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</si>
  <si>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</si>
  <si>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</si>
  <si>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</si>
  <si>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</si>
  <si>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</si>
  <si>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</si>
  <si>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</si>
  <si>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</si>
  <si>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</si>
  <si>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</si>
  <si>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</si>
  <si>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</si>
  <si>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</si>
  <si>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</si>
  <si>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</si>
  <si>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</si>
  <si>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</si>
  <si>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</si>
  <si>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</si>
  <si>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</si>
  <si>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</si>
  <si>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</si>
  <si>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</si>
  <si>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</si>
  <si>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</si>
  <si>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</si>
  <si>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</si>
  <si>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</si>
  <si>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</si>
  <si>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</si>
  <si>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</si>
  <si>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</si>
  <si>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</si>
  <si>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</si>
  <si>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</si>
  <si>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</si>
  <si>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</si>
  <si>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</si>
  <si>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</si>
  <si>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</si>
  <si>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</si>
  <si>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</si>
  <si>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</si>
  <si>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</si>
  <si>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</si>
  <si>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</si>
  <si>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</si>
  <si>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</si>
  <si>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</si>
  <si>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</si>
  <si>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</si>
  <si>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</si>
  <si>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</si>
  <si>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</si>
  <si>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</si>
  <si>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</si>
  <si>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</si>
  <si>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</si>
  <si>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</si>
  <si>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</si>
  <si>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</si>
  <si>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</si>
  <si>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</si>
  <si>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</si>
  <si>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</si>
  <si>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</si>
  <si>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</si>
  <si>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</si>
  <si>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</si>
  <si>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</si>
  <si>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</si>
  <si>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</si>
  <si>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</si>
  <si>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</si>
  <si>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</si>
  <si>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</si>
  <si>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</si>
  <si>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</si>
  <si>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</si>
  <si>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</si>
  <si>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</si>
  <si>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</si>
  <si>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</si>
  <si>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</si>
  <si>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</si>
  <si>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</si>
  <si>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</si>
  <si>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</si>
  <si>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</si>
  <si>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</si>
  <si>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</si>
  <si>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</si>
  <si>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</si>
  <si>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</si>
  <si>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</si>
  <si>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</si>
  <si>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</si>
  <si>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</si>
  <si>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</si>
  <si>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</si>
  <si>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</si>
  <si>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</si>
  <si>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</si>
  <si>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</si>
  <si>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</si>
  <si>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</si>
  <si>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</si>
  <si>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</si>
  <si>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</si>
  <si>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</si>
  <si>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</si>
  <si>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</si>
  <si>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</si>
  <si>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</si>
  <si>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</si>
  <si>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</si>
  <si>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</si>
  <si>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</si>
  <si>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</si>
  <si>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</si>
  <si>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</si>
  <si>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</si>
  <si>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</si>
  <si>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</si>
  <si>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</si>
  <si>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</si>
  <si>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</si>
  <si>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</si>
  <si>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</si>
  <si>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</si>
  <si>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</si>
  <si>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</si>
  <si>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</si>
  <si>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</si>
  <si>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</si>
  <si>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</si>
  <si>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</si>
  <si>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</si>
  <si>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</si>
  <si>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</si>
  <si>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</si>
  <si>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</si>
  <si>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</si>
  <si>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</si>
  <si>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</si>
  <si>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</si>
  <si>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</si>
  <si>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</si>
  <si>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</si>
  <si>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</si>
  <si>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</si>
  <si>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</si>
  <si>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</si>
  <si>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</si>
  <si>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</si>
  <si>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</si>
  <si>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</si>
  <si>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</si>
  <si>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</si>
  <si>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</si>
  <si>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</si>
  <si>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</si>
  <si>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</si>
  <si>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</si>
  <si>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</si>
  <si>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</si>
  <si>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</si>
  <si>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</si>
  <si>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</si>
  <si>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</si>
  <si>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</si>
  <si>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</si>
  <si>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</si>
  <si>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</si>
  <si>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</si>
  <si>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</si>
  <si>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</si>
  <si>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</si>
  <si>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</si>
  <si>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</si>
  <si>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</si>
  <si>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</si>
  <si>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</si>
  <si>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</si>
  <si>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</si>
  <si>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</si>
  <si>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</si>
  <si>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</si>
  <si>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</si>
  <si>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</si>
  <si>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</si>
  <si>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</si>
  <si>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</si>
  <si>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</si>
  <si>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</si>
  <si>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</si>
  <si>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</si>
  <si>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</si>
  <si>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</si>
  <si>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</si>
  <si>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</si>
  <si>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</si>
  <si>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</si>
  <si>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</si>
  <si>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</si>
  <si>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</si>
  <si>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</si>
  <si>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</si>
  <si>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</si>
  <si>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</si>
  <si>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</si>
  <si>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</si>
  <si>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</si>
  <si>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</si>
  <si>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</si>
  <si>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</si>
  <si>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</si>
  <si>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</si>
  <si>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</si>
  <si>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</si>
  <si>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</si>
  <si>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</si>
  <si>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</si>
  <si>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</si>
  <si>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</si>
  <si>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</si>
  <si>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</si>
  <si>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</si>
  <si>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</si>
  <si>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</si>
  <si>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</si>
  <si>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</si>
  <si>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</si>
  <si>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</si>
  <si>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</si>
  <si>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</si>
  <si>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</si>
  <si>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</si>
  <si>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</si>
  <si>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</si>
  <si>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</si>
  <si>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</si>
  <si>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</si>
  <si>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</si>
  <si>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</si>
  <si>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</si>
  <si>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</si>
  <si>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</si>
  <si>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</si>
  <si>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</si>
  <si>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</si>
  <si>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</si>
  <si>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</si>
  <si>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</si>
  <si>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</si>
  <si>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</si>
  <si>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</si>
  <si>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</si>
  <si>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</si>
  <si>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</si>
  <si>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</si>
  <si>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</si>
  <si>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</si>
  <si>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</si>
  <si>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</si>
  <si>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</si>
  <si>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</si>
  <si>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</si>
  <si>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</si>
  <si>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</si>
  <si>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</si>
  <si>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</si>
  <si>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</si>
  <si>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</si>
  <si>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</si>
  <si>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</si>
  <si>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</si>
  <si>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</si>
  <si>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</si>
  <si>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</si>
  <si>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</si>
  <si>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</si>
  <si>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</si>
  <si>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</si>
  <si>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</si>
  <si>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</si>
  <si>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</si>
  <si>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</si>
  <si>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</si>
  <si>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</si>
  <si>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</si>
  <si>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</si>
  <si>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</si>
  <si>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</si>
  <si>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</si>
  <si>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</si>
  <si>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</si>
  <si>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</si>
  <si>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</si>
  <si>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</si>
  <si>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</si>
  <si>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</si>
  <si>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</si>
  <si>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</si>
  <si>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</si>
  <si>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</si>
  <si>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</si>
  <si>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</si>
  <si>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</si>
  <si>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</si>
  <si>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</si>
  <si>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</si>
  <si>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</si>
  <si>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</si>
  <si>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</si>
  <si>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</si>
  <si>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</si>
  <si>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</si>
  <si>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</si>
  <si>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</si>
  <si>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</si>
  <si>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</si>
  <si>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</si>
  <si>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</si>
  <si>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</si>
  <si>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</si>
  <si>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</si>
  <si>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</si>
  <si>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</si>
  <si>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</si>
  <si>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</si>
  <si>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</si>
  <si>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</si>
  <si>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</si>
  <si>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</si>
  <si>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</si>
  <si>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</si>
  <si>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</si>
  <si>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</si>
  <si>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</si>
  <si>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</si>
  <si>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</si>
  <si>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</si>
  <si>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</si>
  <si>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</si>
  <si>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</si>
  <si>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</si>
  <si>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</si>
  <si>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</si>
  <si>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</si>
  <si>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</si>
  <si>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</si>
  <si>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</si>
  <si>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</si>
  <si>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</si>
  <si>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</si>
  <si>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</si>
  <si>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</si>
  <si>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</si>
  <si>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</si>
  <si>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</si>
  <si>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</si>
  <si>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</si>
  <si>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</si>
  <si>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</si>
  <si>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</si>
  <si>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</si>
  <si>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</si>
  <si>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</si>
  <si>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</si>
  <si>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</si>
  <si>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</si>
  <si>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</si>
  <si>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</si>
  <si>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</si>
  <si>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</si>
  <si>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</si>
  <si>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</si>
  <si>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</si>
  <si>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</si>
  <si>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</si>
  <si>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</si>
  <si>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</si>
  <si>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</si>
  <si>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</si>
  <si>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</si>
  <si>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</si>
  <si>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</si>
  <si>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</si>
  <si>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</si>
  <si>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</si>
  <si>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</si>
  <si>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</si>
  <si>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</si>
  <si>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</si>
  <si>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</si>
  <si>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</si>
  <si>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</si>
  <si>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</si>
  <si>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</si>
  <si>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</si>
  <si>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</si>
  <si>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</si>
  <si>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</si>
  <si>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</si>
  <si>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</si>
  <si>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</si>
  <si>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</si>
  <si>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</si>
  <si>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</si>
  <si>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</si>
  <si>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</si>
  <si>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</si>
  <si>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</si>
  <si>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</si>
  <si>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</si>
  <si>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</si>
  <si>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</si>
  <si>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</si>
  <si>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</si>
  <si>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</si>
  <si>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</si>
  <si>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</si>
  <si>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</si>
  <si>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</si>
  <si>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</si>
  <si>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</si>
  <si>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</si>
  <si>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</si>
  <si>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</si>
  <si>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</si>
  <si>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</si>
  <si>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</si>
  <si>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</si>
  <si>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</si>
  <si>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</si>
  <si>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</si>
  <si>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</si>
  <si>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</si>
  <si>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</si>
  <si>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</si>
  <si>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</si>
  <si>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</si>
  <si>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</si>
  <si>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</si>
  <si>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</si>
  <si>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</si>
  <si>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</si>
  <si>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</si>
  <si>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</si>
  <si>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</si>
  <si>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</si>
  <si>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</si>
  <si>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</si>
  <si>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</si>
  <si>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</si>
  <si>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</si>
  <si>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</si>
  <si>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</si>
  <si>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</si>
  <si>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</si>
  <si>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</si>
  <si>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</si>
  <si>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</si>
  <si>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</si>
  <si>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</si>
  <si>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</si>
  <si>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</si>
  <si>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</si>
  <si>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</si>
  <si>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</si>
  <si>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</si>
  <si>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</si>
  <si>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</si>
  <si>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</si>
  <si>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</si>
  <si>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</si>
  <si>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</si>
  <si>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</si>
  <si>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</si>
  <si>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</si>
  <si>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</si>
  <si>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</si>
  <si>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</si>
  <si>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</si>
  <si>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</si>
  <si>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</si>
  <si>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</si>
  <si>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</si>
  <si>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</si>
  <si>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</si>
  <si>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</si>
  <si>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</si>
  <si>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</si>
  <si>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</si>
  <si>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</si>
  <si>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</si>
  <si>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</si>
  <si>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</si>
  <si>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</si>
  <si>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</si>
  <si>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</si>
  <si>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</si>
  <si>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</si>
  <si>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</si>
  <si>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</si>
  <si>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</si>
  <si>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</si>
  <si>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</si>
  <si>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</si>
  <si>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</si>
  <si>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</si>
  <si>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</si>
  <si>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</si>
  <si>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</si>
  <si>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</si>
  <si>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</si>
  <si>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</si>
  <si>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</si>
  <si>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</si>
  <si>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</si>
  <si>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</si>
  <si>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</si>
  <si>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</si>
  <si>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</si>
  <si>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</si>
  <si>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</si>
  <si>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</si>
  <si>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</si>
  <si>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</si>
  <si>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</si>
  <si>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</si>
  <si>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</si>
  <si>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</si>
  <si>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</si>
  <si>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</si>
  <si>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</si>
  <si>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</si>
  <si>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</si>
  <si>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</si>
  <si>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</si>
  <si>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</si>
  <si>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</si>
  <si>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</si>
  <si>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</si>
  <si>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</si>
  <si>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</si>
  <si>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</si>
  <si>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</si>
  <si>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</si>
  <si>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</si>
  <si>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</si>
  <si>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</si>
  <si>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</si>
  <si>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</si>
  <si>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</si>
  <si>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</si>
  <si>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</si>
  <si>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</si>
  <si>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</si>
  <si>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</si>
  <si>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</si>
  <si>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</si>
  <si>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</si>
  <si>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</si>
  <si>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</si>
  <si>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</si>
  <si>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</si>
  <si>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</si>
  <si>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</si>
  <si>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</si>
  <si>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</si>
  <si>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</si>
  <si>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</si>
  <si>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</si>
  <si>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</si>
  <si>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</si>
  <si>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</si>
  <si>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</si>
  <si>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</si>
  <si>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</si>
  <si>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</si>
  <si>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</si>
  <si>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</si>
  <si>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</si>
  <si>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</si>
  <si>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</si>
  <si>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</si>
  <si>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</si>
  <si>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</si>
  <si>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</si>
  <si>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</si>
  <si>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</si>
  <si>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</si>
  <si>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</si>
  <si>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</si>
  <si>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</si>
  <si>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</si>
  <si>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</si>
  <si>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</si>
  <si>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</si>
  <si>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</si>
  <si>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</si>
  <si>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</si>
  <si>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</si>
  <si>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</si>
  <si>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</si>
  <si>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</si>
  <si>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</si>
  <si>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</si>
  <si>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</si>
  <si>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</si>
  <si>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</si>
  <si>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</si>
  <si>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</si>
  <si>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</si>
  <si>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</si>
  <si>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</si>
  <si>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</si>
  <si>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</si>
  <si>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</si>
  <si>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</si>
  <si>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</si>
  <si>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</si>
  <si>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</si>
  <si>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</si>
  <si>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</si>
  <si>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</si>
  <si>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</si>
  <si>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</si>
  <si>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</si>
  <si>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</si>
  <si>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</si>
  <si>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</si>
  <si>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</si>
  <si>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</si>
  <si>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</si>
  <si>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</si>
  <si>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</si>
  <si>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</si>
  <si>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</si>
  <si>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</si>
  <si>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</si>
  <si>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</si>
  <si>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</si>
  <si>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</si>
  <si>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</si>
  <si>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</si>
  <si>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</si>
  <si>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</si>
  <si>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</si>
  <si>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</si>
  <si>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</si>
  <si>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</si>
  <si>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</si>
  <si>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</si>
  <si>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</si>
  <si>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</si>
  <si>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</si>
  <si>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</si>
  <si>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</si>
  <si>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</si>
  <si>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</si>
  <si>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</si>
  <si>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</si>
  <si>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</si>
  <si>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</si>
  <si>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</si>
  <si>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</si>
  <si>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</si>
  <si>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</si>
  <si>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</si>
  <si>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</si>
  <si>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</si>
  <si>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</si>
  <si>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</si>
  <si>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</si>
  <si>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</si>
  <si>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</si>
  <si>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</si>
  <si>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</si>
  <si>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</si>
  <si>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</si>
  <si>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</si>
  <si>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</si>
  <si>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</si>
  <si>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</si>
  <si>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</si>
  <si>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</si>
  <si>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</si>
  <si>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</si>
  <si>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</si>
  <si>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</si>
  <si>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</si>
  <si>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</si>
  <si>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</si>
  <si>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</si>
  <si>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</si>
  <si>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</si>
  <si>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</si>
  <si>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</si>
  <si>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</si>
  <si>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</si>
  <si>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</si>
  <si>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</si>
  <si>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</si>
  <si>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</si>
  <si>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</si>
  <si>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</si>
  <si>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</si>
  <si>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</si>
  <si>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</si>
  <si>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</si>
  <si>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</si>
  <si>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</si>
  <si>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</si>
  <si>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</si>
  <si>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</si>
  <si>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</si>
  <si>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</si>
  <si>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</si>
  <si>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</si>
  <si>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</si>
  <si>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</si>
  <si>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</si>
  <si>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</si>
  <si>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</si>
  <si>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</si>
  <si>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</si>
  <si>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</si>
  <si>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</si>
  <si>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</si>
  <si>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</si>
  <si>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</si>
  <si>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</si>
  <si>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</si>
  <si>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</si>
  <si>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</si>
  <si>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</si>
  <si>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</si>
  <si>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</si>
  <si>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</si>
  <si>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</si>
  <si>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</si>
  <si>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</si>
  <si>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</si>
  <si>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</si>
  <si>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</si>
  <si>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</si>
  <si>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</si>
  <si>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</si>
  <si>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</si>
  <si>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</si>
  <si>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</si>
  <si>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</si>
  <si>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</si>
  <si>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</si>
  <si>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</si>
  <si>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</si>
  <si>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</si>
  <si>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</si>
  <si>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</si>
  <si>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</si>
  <si>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</si>
  <si>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</si>
  <si>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</si>
  <si>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</si>
  <si>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</si>
  <si>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</si>
  <si>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</si>
  <si>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</si>
  <si>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</si>
  <si>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</si>
  <si>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</si>
  <si>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</si>
  <si>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</si>
  <si>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</si>
  <si>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</si>
  <si>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</si>
  <si>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</si>
  <si>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</si>
  <si>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</si>
  <si>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</si>
  <si>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</si>
  <si>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</si>
  <si>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</si>
  <si>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</si>
  <si>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</si>
  <si>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</si>
  <si>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</si>
  <si>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</si>
  <si>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</si>
  <si>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</si>
  <si>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</si>
  <si>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</si>
  <si>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</si>
  <si>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</si>
  <si>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</si>
  <si>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</si>
  <si>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</si>
  <si>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</si>
  <si>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</si>
  <si>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</si>
  <si>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</si>
  <si>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</si>
  <si>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</si>
  <si>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</si>
  <si>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</si>
  <si>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</si>
  <si>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</si>
  <si>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</si>
  <si>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</si>
  <si>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</si>
  <si>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</si>
  <si>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</si>
  <si>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</si>
  <si>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</si>
  <si>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</si>
  <si>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</si>
  <si>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</si>
  <si>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</si>
  <si>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</si>
  <si>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</si>
  <si>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</si>
  <si>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</si>
  <si>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</si>
  <si>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</si>
  <si>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</si>
  <si>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</si>
  <si>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</si>
  <si>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</si>
  <si>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</si>
  <si>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</si>
  <si>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</si>
  <si>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</si>
  <si>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</si>
  <si>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</si>
  <si>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</si>
  <si>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</si>
  <si>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</si>
  <si>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</si>
  <si>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</si>
  <si>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</si>
  <si>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</si>
  <si>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</si>
  <si>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</si>
  <si>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</si>
  <si>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</si>
  <si>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</si>
  <si>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</si>
  <si>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</si>
  <si>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</si>
  <si>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</si>
  <si>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</si>
  <si>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</si>
  <si>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</si>
  <si>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</si>
  <si>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</si>
  <si>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</si>
  <si>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</si>
  <si>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</si>
  <si>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</si>
  <si>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</si>
  <si>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</si>
  <si>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</si>
  <si>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</si>
  <si>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</si>
  <si>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</si>
  <si>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</si>
  <si>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</si>
  <si>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</si>
  <si>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</si>
  <si>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</si>
  <si>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</si>
  <si>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</si>
  <si>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</si>
  <si>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</si>
  <si>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</si>
  <si>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</si>
  <si>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</si>
  <si>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</si>
  <si>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</si>
  <si>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</si>
  <si>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</si>
  <si>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</si>
  <si>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</si>
  <si>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</si>
  <si>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</si>
  <si>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</si>
  <si>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</si>
  <si>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</si>
  <si>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</si>
  <si>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</si>
  <si>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</si>
  <si>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</si>
  <si>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</si>
  <si>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</si>
  <si>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</si>
  <si>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</si>
  <si>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</si>
  <si>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</si>
  <si>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</si>
  <si>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</si>
  <si>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</si>
  <si>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</si>
  <si>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</si>
  <si>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</si>
  <si>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</si>
  <si>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</si>
  <si>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</si>
  <si>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</si>
  <si>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</si>
  <si>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</si>
  <si>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</si>
  <si>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</si>
  <si>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</si>
  <si>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</si>
  <si>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</si>
  <si>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</si>
  <si>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</si>
  <si>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</si>
  <si>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</si>
  <si>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</si>
  <si>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</si>
  <si>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</si>
  <si>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</si>
  <si>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</si>
  <si>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</si>
  <si>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</si>
  <si>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</si>
  <si>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</si>
  <si>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</si>
  <si>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</si>
  <si>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</si>
  <si>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</si>
  <si>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</si>
  <si>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</si>
  <si>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</si>
  <si>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</si>
  <si>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</si>
  <si>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</si>
  <si>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</si>
  <si>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</si>
  <si>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</si>
  <si>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</si>
  <si>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</si>
  <si>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</si>
  <si>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</si>
  <si>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</si>
  <si>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</si>
  <si>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</si>
  <si>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</si>
  <si>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</si>
  <si>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</si>
  <si>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</si>
  <si>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</si>
  <si>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</si>
  <si>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</si>
  <si>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</si>
  <si>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</si>
  <si>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</si>
  <si>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</si>
  <si>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</si>
  <si>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</si>
  <si>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</si>
  <si>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</si>
  <si>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</si>
  <si>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</si>
  <si>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</si>
  <si>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</si>
  <si>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</si>
  <si>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</si>
  <si>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</si>
  <si>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</si>
  <si>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</si>
  <si>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</si>
  <si>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</si>
  <si>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</si>
  <si>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</si>
  <si>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</si>
  <si>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</si>
  <si>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</si>
  <si>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</si>
  <si>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</si>
  <si>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</si>
  <si>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</si>
  <si>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</si>
  <si>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</si>
  <si>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</si>
  <si>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</si>
  <si>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</si>
  <si>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</si>
  <si>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</si>
  <si>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</si>
  <si>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</si>
  <si>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</si>
  <si>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</si>
  <si>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</si>
  <si>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</si>
  <si>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</si>
  <si>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</si>
  <si>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</si>
  <si>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</si>
  <si>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</si>
  <si>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</si>
  <si>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</si>
  <si>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</si>
  <si>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</si>
  <si>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</si>
  <si>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</si>
  <si>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</si>
  <si>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</si>
  <si>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</si>
  <si>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</si>
  <si>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</si>
  <si>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</si>
  <si>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</si>
  <si>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</si>
  <si>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</si>
  <si>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</si>
  <si>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</si>
  <si>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</si>
  <si>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</si>
  <si>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</si>
  <si>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</si>
  <si>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</si>
  <si>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</si>
  <si>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</si>
  <si>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</si>
  <si>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</si>
  <si>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</si>
  <si>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</si>
  <si>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</si>
  <si>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</si>
  <si>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</si>
  <si>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</si>
  <si>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</si>
  <si>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</si>
  <si>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</si>
  <si>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</si>
  <si>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</si>
  <si>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</si>
  <si>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</si>
  <si>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</si>
  <si>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</si>
  <si>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</si>
  <si>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</si>
  <si>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</si>
  <si>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</si>
  <si>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</si>
  <si>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</si>
  <si>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</si>
  <si>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</si>
  <si>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</si>
  <si>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</si>
  <si>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</si>
  <si>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</si>
  <si>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</si>
  <si>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</si>
  <si>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</si>
  <si>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</si>
  <si>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</si>
  <si>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</si>
  <si>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</si>
  <si>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</si>
  <si>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</si>
  <si>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</si>
  <si>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</si>
  <si>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</si>
  <si>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</si>
  <si>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</si>
  <si>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</si>
  <si>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</si>
  <si>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</si>
  <si>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</si>
  <si>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</si>
  <si>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</si>
  <si>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</si>
  <si>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</si>
  <si>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</si>
  <si>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</si>
  <si>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</si>
  <si>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</si>
  <si>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</si>
  <si>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</si>
  <si>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</si>
  <si>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</si>
  <si>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</si>
  <si>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</si>
  <si>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</si>
  <si>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</si>
  <si>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</si>
  <si>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</si>
  <si>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</si>
  <si>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</si>
  <si>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</si>
  <si>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</si>
  <si>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</si>
  <si>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</si>
  <si>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</si>
  <si>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</si>
  <si>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</si>
  <si>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</si>
  <si>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</si>
  <si>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</si>
  <si>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</si>
  <si>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</si>
  <si>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</si>
  <si>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</si>
  <si>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</si>
  <si>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</si>
  <si>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</si>
  <si>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</si>
  <si>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</si>
  <si>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</si>
  <si>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</si>
  <si>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</si>
  <si>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</si>
  <si>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</si>
  <si>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</si>
  <si>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</si>
  <si>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</si>
  <si>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</si>
  <si>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</si>
  <si>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</si>
  <si>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</si>
  <si>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</si>
  <si>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</si>
  <si>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</si>
  <si>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</si>
  <si>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</si>
  <si>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</si>
  <si>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</si>
  <si>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</si>
  <si>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</si>
  <si>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</si>
  <si>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</si>
  <si>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</si>
  <si>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</si>
  <si>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</si>
  <si>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</si>
  <si>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</si>
  <si>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</si>
  <si>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</si>
  <si>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</si>
  <si>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</si>
  <si>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</si>
  <si>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</si>
  <si>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</si>
  <si>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</si>
  <si>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</si>
  <si>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</si>
  <si>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</si>
  <si>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</si>
  <si>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</si>
  <si>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</si>
  <si>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</si>
  <si>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</si>
  <si>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</si>
  <si>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</si>
  <si>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</si>
  <si>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</si>
  <si>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</si>
  <si>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</si>
  <si>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</si>
  <si>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</si>
  <si>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</si>
  <si>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</si>
  <si>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</si>
  <si>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</si>
  <si>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</si>
  <si>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</si>
  <si>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</si>
  <si>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</si>
  <si>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</si>
  <si>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</si>
  <si>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</si>
  <si>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</si>
  <si>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</si>
  <si>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</si>
  <si>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</si>
  <si>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</si>
  <si>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</si>
  <si>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</si>
  <si>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</si>
  <si>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</si>
  <si>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</si>
  <si>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</si>
  <si>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</si>
  <si>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</si>
  <si>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</si>
  <si>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</si>
  <si>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</si>
  <si>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</si>
  <si>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</si>
  <si>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</si>
  <si>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</si>
  <si>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</si>
  <si>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</si>
  <si>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</si>
  <si>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</si>
  <si>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</si>
  <si>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</si>
  <si>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</si>
  <si>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</si>
  <si>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</si>
  <si>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</si>
  <si>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</si>
  <si>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</si>
  <si>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</si>
  <si>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</si>
  <si>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</si>
  <si>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</si>
  <si>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</si>
  <si>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</si>
  <si>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</si>
  <si>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</si>
  <si>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</si>
  <si>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</si>
  <si>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</si>
  <si>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</si>
  <si>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</si>
  <si>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</si>
  <si>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</si>
  <si>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</si>
  <si>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</si>
  <si>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</si>
  <si>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</si>
  <si>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</si>
  <si>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</si>
  <si>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</si>
  <si>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</si>
  <si>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</si>
  <si>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</si>
  <si>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</si>
  <si>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</si>
  <si>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</si>
  <si>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</si>
  <si>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</si>
  <si>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</si>
  <si>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</si>
  <si>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</si>
  <si>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</si>
  <si>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</si>
  <si>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</si>
  <si>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</si>
  <si>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</si>
  <si>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</si>
  <si>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</si>
  <si>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</si>
  <si>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</si>
  <si>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</si>
  <si>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</si>
  <si>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</si>
  <si>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</si>
  <si>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</si>
  <si>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</si>
  <si>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</si>
  <si>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</si>
  <si>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</si>
  <si>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</si>
  <si>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</si>
  <si>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</si>
  <si>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</si>
  <si>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</si>
  <si>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</si>
  <si>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</si>
  <si>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</si>
  <si>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</si>
  <si>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</si>
  <si>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</si>
  <si>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</si>
  <si>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</si>
  <si>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</si>
  <si>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</si>
  <si>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</si>
  <si>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</si>
  <si>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</si>
  <si>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</si>
  <si>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</si>
  <si>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</si>
  <si>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</si>
  <si>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</si>
  <si>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</si>
  <si>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</si>
  <si>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</si>
  <si>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</si>
  <si>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</si>
  <si>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</si>
  <si>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</si>
  <si>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</si>
  <si>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</si>
  <si>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</si>
  <si>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</si>
  <si>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</si>
  <si>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</si>
  <si>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</si>
  <si>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</si>
  <si>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</si>
  <si>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</si>
  <si>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</si>
  <si>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</si>
  <si>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</si>
  <si>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</si>
  <si>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</si>
  <si>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</si>
  <si>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</si>
  <si>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</si>
  <si>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</si>
  <si>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</si>
  <si>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</si>
  <si>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</si>
  <si>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</si>
  <si>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</si>
  <si>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</si>
  <si>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</si>
  <si>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</si>
  <si>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</si>
  <si>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</si>
  <si>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</si>
  <si>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</si>
  <si>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</si>
  <si>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</si>
  <si>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</si>
  <si>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</si>
  <si>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</si>
  <si>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</si>
  <si>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</si>
  <si>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</si>
  <si>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</si>
  <si>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</si>
  <si>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</si>
  <si>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</si>
  <si>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</si>
  <si>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</si>
  <si>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</si>
  <si>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</si>
  <si>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</si>
  <si>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</si>
  <si>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</si>
  <si>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</si>
  <si>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</si>
  <si>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</si>
  <si>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</si>
  <si>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</si>
  <si>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</si>
  <si>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</si>
  <si>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</si>
  <si>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</si>
  <si>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</si>
  <si>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</si>
  <si>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</si>
  <si>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</si>
  <si>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</si>
  <si>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</si>
  <si>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</si>
  <si>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</si>
  <si>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</si>
  <si>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</si>
  <si>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</si>
  <si>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</si>
  <si>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</si>
  <si>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</si>
  <si>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</si>
  <si>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</si>
  <si>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</si>
  <si>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</si>
  <si>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</si>
  <si>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</si>
  <si>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</si>
  <si>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</si>
  <si>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</si>
  <si>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</si>
  <si>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</si>
  <si>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</si>
  <si>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</si>
  <si>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</si>
  <si>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</si>
  <si>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</si>
  <si>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</si>
  <si>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</si>
  <si>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</si>
  <si>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</si>
  <si>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</si>
  <si>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</si>
  <si>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</si>
  <si>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</si>
  <si>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</si>
  <si>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</si>
  <si>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</si>
  <si>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</si>
  <si>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</si>
  <si>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</si>
  <si>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</si>
  <si>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</si>
  <si>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</si>
  <si>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</si>
  <si>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</si>
  <si>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</si>
  <si>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</si>
  <si>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</si>
  <si>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</si>
  <si>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</si>
  <si>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</si>
  <si>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</si>
  <si>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</si>
  <si>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</si>
  <si>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</si>
  <si>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</si>
  <si>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</si>
  <si>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</si>
  <si>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</si>
  <si>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</si>
  <si>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</si>
  <si>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</si>
  <si>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</si>
  <si>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</si>
  <si>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</si>
  <si>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</si>
  <si>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</si>
  <si>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</si>
  <si>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</si>
  <si>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</si>
  <si>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</si>
  <si>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</si>
  <si>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</si>
  <si>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</si>
  <si>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</si>
  <si>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</si>
  <si>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</si>
  <si>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</si>
  <si>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</si>
  <si>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</si>
  <si>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</si>
  <si>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</si>
  <si>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</si>
  <si>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</si>
  <si>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</si>
  <si>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</si>
  <si>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</si>
  <si>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</si>
  <si>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</si>
  <si>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</si>
  <si>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</si>
  <si>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</si>
  <si>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</si>
  <si>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</si>
  <si>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</si>
  <si>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</si>
  <si>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</si>
  <si>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</si>
  <si>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</si>
  <si>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</si>
  <si>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</si>
  <si>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</si>
  <si>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</si>
  <si>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</si>
  <si>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</si>
  <si>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</si>
  <si>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</si>
  <si>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</si>
  <si>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</si>
  <si>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</si>
  <si>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</si>
  <si>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</si>
  <si>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</si>
  <si>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</si>
  <si>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</si>
  <si>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</si>
  <si>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</si>
  <si>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</si>
  <si>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</si>
  <si>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</si>
  <si>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</si>
  <si>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</si>
  <si>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</si>
  <si>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</si>
  <si>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</si>
  <si>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</si>
  <si>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</si>
  <si>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</si>
  <si>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</si>
  <si>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</si>
  <si>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</si>
  <si>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</si>
  <si>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</si>
  <si>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</si>
  <si>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</si>
  <si>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</si>
  <si>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</si>
  <si>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</si>
  <si>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</si>
  <si>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</si>
  <si>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</si>
  <si>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</si>
  <si>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</si>
  <si>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</si>
  <si>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</si>
  <si>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</si>
  <si>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</si>
  <si>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</si>
  <si>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</si>
  <si>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</si>
  <si>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</si>
  <si>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</si>
  <si>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</si>
  <si>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</si>
  <si>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</si>
  <si>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</si>
  <si>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</si>
  <si>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</si>
  <si>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</si>
  <si>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</si>
  <si>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</si>
  <si>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</si>
  <si>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</si>
  <si>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</si>
  <si>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</si>
  <si>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</si>
  <si>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</si>
  <si>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</si>
  <si>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</si>
  <si>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</si>
  <si>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</si>
  <si>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</si>
  <si>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</si>
  <si>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</si>
  <si>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</si>
  <si>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</si>
  <si>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</si>
  <si>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</si>
  <si>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</si>
  <si>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</si>
  <si>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</si>
  <si>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</si>
  <si>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</si>
  <si>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</si>
  <si>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</si>
  <si>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</si>
  <si>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</si>
  <si>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</si>
  <si>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</si>
  <si>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</si>
  <si>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</si>
  <si>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</si>
  <si>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</si>
  <si>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</si>
  <si>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</si>
  <si>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</si>
  <si>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</si>
  <si>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</si>
  <si>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</si>
  <si>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</si>
  <si>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</si>
  <si>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</si>
  <si>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</si>
  <si>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</si>
  <si>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</si>
  <si>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</si>
  <si>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</si>
  <si>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</si>
  <si>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</si>
  <si>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</si>
  <si>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</si>
  <si>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</si>
  <si>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</si>
  <si>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</si>
  <si>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</si>
  <si>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</si>
  <si>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</si>
  <si>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</si>
  <si>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</si>
  <si>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</si>
  <si>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</si>
  <si>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</si>
  <si>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</si>
  <si>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</si>
  <si>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</si>
  <si>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</si>
  <si>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</si>
  <si>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</si>
  <si>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</si>
  <si>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</si>
  <si>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</si>
  <si>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</si>
  <si>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</si>
  <si>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</si>
  <si>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</si>
  <si>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</si>
  <si>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</si>
  <si>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</si>
  <si>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</si>
  <si>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</si>
  <si>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</si>
  <si>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</si>
  <si>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</si>
  <si>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</si>
  <si>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</si>
  <si>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</si>
  <si>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</si>
  <si>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</si>
  <si>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</si>
  <si>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</si>
  <si>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</si>
  <si>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</si>
  <si>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</si>
  <si>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</si>
  <si>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</si>
  <si>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</si>
  <si>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</si>
  <si>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</si>
  <si>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</si>
  <si>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</si>
  <si>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</si>
  <si>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</si>
  <si>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</si>
  <si>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</si>
  <si>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</si>
  <si>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</si>
  <si>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</si>
  <si>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</si>
  <si>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</si>
  <si>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</si>
  <si>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</si>
  <si>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</si>
  <si>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</si>
  <si>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</si>
  <si>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</si>
  <si>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</si>
  <si>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</si>
  <si>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</si>
  <si>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</si>
  <si>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</si>
  <si>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</si>
  <si>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</si>
  <si>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</si>
  <si>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</si>
  <si>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</si>
  <si>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</si>
  <si>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</si>
  <si>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</si>
  <si>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</si>
  <si>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</si>
  <si>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</si>
  <si>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</si>
  <si>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</si>
  <si>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</si>
  <si>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</si>
  <si>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</si>
  <si>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</si>
  <si>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</si>
  <si>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</si>
  <si>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</si>
  <si>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</si>
  <si>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</si>
  <si>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</si>
  <si>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</si>
  <si>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</si>
  <si>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</si>
  <si>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</si>
  <si>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</si>
  <si>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</si>
  <si>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</si>
  <si>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</si>
  <si>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</si>
  <si>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</si>
  <si>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</si>
  <si>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</si>
  <si>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</si>
  <si>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</si>
  <si>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</si>
  <si>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</si>
  <si>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</si>
  <si>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</si>
  <si>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</si>
  <si>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</si>
  <si>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</si>
  <si>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</si>
  <si>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</si>
  <si>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</si>
  <si>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</si>
  <si>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</si>
  <si>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</si>
  <si>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</si>
  <si>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</si>
  <si>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</si>
  <si>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</si>
  <si>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</si>
  <si>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</si>
  <si>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</si>
  <si>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</si>
  <si>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</si>
  <si>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</si>
  <si>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</si>
  <si>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</si>
  <si>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</si>
  <si>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</si>
  <si>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</si>
  <si>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</si>
  <si>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</si>
  <si>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</si>
  <si>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</si>
  <si>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</si>
  <si>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</si>
  <si>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</si>
  <si>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</si>
  <si>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</si>
  <si>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</si>
  <si>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</si>
  <si>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</si>
  <si>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</si>
  <si>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</si>
  <si>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</si>
  <si>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</si>
  <si>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</si>
  <si>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</si>
  <si>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</si>
  <si>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</si>
  <si>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</si>
  <si>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</si>
  <si>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</si>
  <si>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</si>
  <si>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</si>
  <si>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</si>
  <si>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</si>
  <si>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</si>
  <si>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</si>
  <si>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</si>
  <si>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</si>
  <si>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</si>
  <si>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</si>
  <si>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</si>
  <si>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</si>
  <si>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</si>
  <si>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</si>
  <si>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</si>
  <si>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</si>
  <si>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</si>
  <si>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</si>
  <si>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</si>
  <si>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</si>
  <si>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</si>
  <si>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</si>
  <si>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</si>
  <si>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</si>
  <si>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</si>
  <si>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</si>
  <si>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</si>
  <si>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</si>
  <si>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</si>
  <si>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</si>
  <si>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</si>
  <si>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</si>
  <si>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</si>
  <si>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</si>
  <si>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</si>
  <si>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</si>
  <si>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</si>
  <si>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</si>
  <si>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</si>
  <si>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</si>
  <si>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</si>
  <si>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</si>
  <si>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</si>
  <si>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</si>
  <si>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</si>
  <si>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</si>
  <si>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</si>
  <si>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</si>
  <si>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</si>
  <si>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</si>
  <si>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</si>
  <si>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</si>
  <si>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</si>
  <si>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</si>
  <si>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</si>
  <si>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</si>
  <si>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</si>
  <si>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</si>
  <si>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</si>
  <si>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</si>
  <si>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</si>
  <si>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</si>
  <si>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</si>
  <si>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</si>
  <si>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</si>
  <si>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</si>
  <si>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</si>
  <si>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</si>
  <si>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</si>
  <si>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</si>
  <si>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</si>
  <si>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</si>
  <si>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</si>
  <si>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</si>
  <si>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</si>
  <si>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</si>
  <si>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</si>
  <si>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</si>
  <si>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</si>
  <si>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</si>
  <si>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</si>
  <si>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</si>
  <si>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</si>
  <si>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</si>
  <si>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</si>
  <si>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</si>
  <si>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</si>
  <si>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</si>
  <si>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</si>
  <si>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</si>
  <si>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</si>
  <si>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</si>
  <si>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</si>
  <si>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</si>
  <si>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</si>
  <si>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</si>
  <si>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</si>
  <si>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</si>
  <si>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</si>
  <si>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</si>
  <si>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</si>
  <si>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</si>
  <si>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</si>
  <si>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</si>
  <si>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</si>
  <si>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</si>
  <si>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</si>
  <si>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</si>
  <si>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</si>
  <si>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</si>
  <si>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</si>
  <si>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</si>
  <si>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</si>
  <si>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</si>
  <si>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</si>
  <si>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</si>
  <si>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</si>
  <si>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</si>
  <si>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</si>
  <si>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</si>
  <si>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</si>
  <si>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</si>
  <si>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</si>
  <si>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</si>
  <si>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</si>
  <si>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</si>
  <si>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</si>
  <si>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</si>
  <si>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</si>
  <si>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</si>
  <si>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</si>
  <si>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</si>
  <si>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</si>
  <si>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</si>
  <si>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</si>
  <si>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</si>
  <si>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</si>
  <si>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</si>
  <si>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</si>
  <si>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</si>
  <si>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</si>
  <si>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</si>
  <si>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</si>
  <si>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</si>
  <si>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</si>
  <si>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</si>
  <si>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</si>
  <si>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</si>
  <si>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</si>
  <si>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</si>
  <si>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</si>
  <si>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</si>
  <si>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</si>
  <si>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</si>
  <si>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</si>
  <si>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</si>
  <si>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</si>
  <si>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</si>
  <si>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</si>
  <si>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</si>
  <si>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</si>
  <si>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</si>
  <si>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</si>
  <si>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</si>
  <si>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</si>
  <si>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</si>
  <si>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</si>
  <si>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</si>
  <si>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</si>
  <si>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</si>
  <si>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</si>
  <si>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</si>
  <si>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</si>
  <si>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</si>
  <si>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</si>
  <si>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</si>
  <si>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</si>
  <si>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</si>
  <si>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</si>
  <si>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</si>
  <si>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</si>
  <si>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</si>
  <si>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</si>
  <si>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</si>
  <si>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</si>
  <si>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</si>
  <si>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</si>
  <si>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</si>
  <si>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</si>
  <si>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</si>
  <si>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</si>
  <si>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</si>
  <si>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</si>
  <si>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</si>
  <si>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</si>
  <si>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</si>
  <si>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</si>
  <si>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</si>
  <si>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</si>
  <si>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</si>
  <si>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</si>
  <si>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</si>
  <si>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</si>
  <si>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</si>
  <si>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</si>
  <si>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</si>
  <si>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</si>
  <si>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</si>
  <si>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</si>
  <si>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</si>
  <si>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</si>
  <si>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</si>
  <si>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</si>
  <si>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</si>
  <si>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</si>
  <si>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</si>
  <si>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</si>
  <si>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</si>
  <si>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</si>
  <si>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</si>
  <si>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</si>
  <si>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</si>
  <si>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</si>
  <si>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</si>
  <si>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</si>
  <si>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</si>
  <si>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</si>
  <si>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</si>
  <si>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</si>
  <si>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</si>
  <si>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</si>
  <si>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</si>
  <si>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</si>
  <si>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</si>
  <si>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</si>
  <si>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</si>
  <si>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</si>
  <si>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</si>
  <si>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</si>
  <si>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</si>
  <si>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</si>
  <si>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</si>
  <si>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</si>
  <si>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</si>
  <si>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</si>
  <si>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</si>
  <si>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</si>
  <si>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</si>
  <si>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</si>
  <si>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</si>
  <si>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</si>
  <si>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</si>
  <si>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</si>
  <si>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</si>
  <si>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</si>
  <si>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</si>
  <si>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</si>
  <si>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</si>
  <si>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</si>
  <si>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</si>
  <si>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</si>
  <si>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</si>
  <si>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</si>
  <si>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</si>
  <si>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</si>
  <si>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</si>
  <si>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</si>
  <si>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</si>
  <si>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</si>
  <si>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</si>
  <si>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</si>
  <si>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</si>
  <si>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</si>
  <si>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</si>
  <si>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</si>
  <si>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</si>
  <si>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</si>
  <si>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</si>
  <si>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</si>
  <si>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</si>
  <si>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</si>
  <si>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</si>
  <si>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</si>
  <si>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</si>
  <si>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</si>
  <si>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</si>
  <si>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</si>
  <si>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</si>
  <si>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</si>
  <si>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</si>
  <si>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</si>
  <si>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</si>
  <si>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</si>
  <si>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</si>
  <si>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</si>
  <si>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</si>
  <si>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</si>
  <si>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</si>
  <si>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</si>
  <si>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</si>
  <si>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</si>
  <si>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</si>
  <si>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</si>
  <si>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</si>
  <si>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</si>
  <si>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</si>
  <si>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</si>
  <si>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</si>
  <si>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</si>
  <si>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</si>
  <si>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</si>
  <si>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</si>
  <si>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</si>
  <si>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</si>
  <si>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</si>
  <si>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</si>
  <si>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</si>
  <si>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</si>
  <si>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</si>
  <si>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</si>
  <si>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</si>
  <si>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</si>
  <si>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</si>
  <si>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</si>
  <si>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</si>
  <si>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</si>
  <si>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</si>
  <si>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</si>
  <si>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</si>
  <si>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</si>
  <si>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</si>
  <si>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</si>
  <si>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</si>
  <si>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</si>
  <si>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</si>
  <si>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</si>
  <si>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</si>
  <si>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</si>
  <si>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</si>
  <si>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</si>
  <si>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</si>
  <si>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</si>
  <si>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</si>
  <si>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</si>
  <si>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</si>
  <si>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</si>
  <si>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</si>
  <si>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</si>
  <si>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</si>
  <si>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</si>
  <si>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</si>
  <si>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</si>
  <si>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</si>
  <si>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</si>
  <si>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</si>
  <si>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</si>
  <si>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</si>
  <si>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</si>
  <si>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</si>
  <si>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</si>
  <si>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</si>
  <si>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</si>
  <si>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</si>
  <si>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</si>
  <si>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</si>
  <si>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</si>
  <si>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</si>
  <si>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</si>
  <si>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</si>
  <si>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</si>
  <si>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</si>
  <si>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</si>
  <si>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</si>
  <si>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</si>
  <si>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</si>
  <si>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</si>
  <si>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</si>
  <si>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</si>
  <si>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</si>
  <si>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</si>
  <si>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</si>
  <si>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</si>
  <si>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</si>
  <si>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</si>
  <si>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</si>
  <si>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</si>
  <si>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</si>
  <si>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</si>
  <si>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</si>
  <si>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</si>
  <si>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</si>
  <si>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</si>
  <si>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</si>
  <si>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</si>
  <si>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</si>
  <si>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</si>
  <si>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</si>
  <si>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</si>
  <si>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</si>
  <si>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</si>
  <si>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</si>
  <si>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</si>
  <si>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</si>
  <si>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</si>
  <si>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</si>
  <si>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</si>
  <si>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</si>
  <si>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</si>
  <si>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</si>
  <si>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</si>
  <si>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</si>
  <si>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</si>
  <si>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</si>
  <si>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</si>
  <si>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</si>
  <si>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</si>
  <si>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</si>
  <si>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</si>
  <si>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</si>
  <si>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</si>
  <si>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</si>
  <si>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</si>
  <si>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</si>
  <si>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</si>
  <si>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</si>
  <si>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</si>
  <si>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</si>
  <si>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</si>
  <si>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</si>
  <si>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</si>
  <si>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</si>
  <si>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</si>
  <si>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</si>
  <si>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</si>
  <si>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</si>
  <si>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</si>
  <si>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</si>
  <si>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</si>
  <si>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</si>
  <si>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</si>
  <si>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</si>
  <si>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</si>
  <si>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</si>
  <si>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</si>
  <si>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</si>
  <si>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</si>
  <si>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</si>
  <si>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</si>
  <si>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</si>
  <si>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</si>
  <si>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</si>
  <si>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</si>
  <si>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</si>
  <si>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</si>
  <si>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</si>
  <si>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</si>
  <si>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</si>
  <si>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</si>
  <si>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</si>
  <si>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</si>
  <si>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</si>
  <si>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</si>
  <si>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</si>
  <si>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</si>
  <si>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</si>
  <si>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</si>
  <si>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</si>
  <si>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</si>
  <si>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</si>
  <si>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</si>
  <si>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</si>
  <si>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</si>
  <si>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</si>
  <si>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</si>
  <si>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</si>
  <si>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</si>
  <si>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</si>
  <si>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</si>
  <si>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</si>
  <si>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</si>
  <si>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</si>
  <si>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</si>
  <si>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</si>
  <si>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</si>
  <si>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</si>
  <si>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</si>
  <si>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</si>
  <si>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</si>
  <si>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</si>
  <si>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</si>
  <si>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</si>
  <si>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</si>
  <si>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</si>
  <si>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</si>
  <si>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</si>
  <si>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</si>
  <si>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</si>
  <si>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</si>
  <si>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</si>
  <si>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</si>
  <si>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</si>
  <si>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</si>
  <si>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</si>
  <si>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</si>
  <si>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</si>
  <si>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</si>
  <si>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</si>
  <si>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</si>
  <si>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</si>
  <si>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</si>
  <si>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</si>
  <si>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</si>
  <si>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</si>
  <si>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</si>
  <si>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</si>
  <si>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</si>
  <si>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</si>
  <si>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</si>
  <si>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</si>
  <si>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</si>
  <si>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</si>
  <si>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</si>
  <si>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</si>
  <si>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</si>
  <si>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</si>
  <si>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</si>
  <si>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</si>
  <si>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</si>
  <si>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</si>
  <si>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</si>
  <si>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</si>
  <si>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</si>
  <si>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</si>
  <si>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</si>
  <si>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</si>
  <si>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</si>
  <si>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</si>
  <si>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</si>
  <si>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</si>
  <si>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</si>
  <si>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</si>
  <si>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</si>
  <si>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</si>
  <si>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</si>
  <si>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</si>
  <si>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</si>
  <si>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</si>
  <si>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</si>
  <si>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</si>
  <si>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</si>
  <si>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</si>
  <si>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</si>
  <si>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</si>
  <si>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</si>
  <si>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</si>
  <si>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</si>
  <si>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</si>
  <si>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</si>
  <si>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</si>
  <si>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</si>
  <si>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</si>
  <si>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</si>
  <si>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</si>
  <si>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</si>
  <si>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</si>
  <si>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</si>
  <si>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</si>
  <si>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</si>
  <si>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</si>
  <si>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</si>
  <si>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</si>
  <si>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</si>
  <si>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</si>
  <si>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</si>
  <si>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</si>
  <si>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</si>
  <si>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</si>
  <si>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</si>
  <si>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</si>
  <si>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</si>
  <si>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</si>
  <si>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</si>
  <si>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</si>
  <si>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</si>
  <si>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</si>
  <si>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</si>
  <si>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</si>
  <si>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</si>
  <si>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</si>
  <si>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</si>
  <si>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</si>
  <si>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</si>
  <si>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</si>
  <si>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</si>
  <si>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</si>
  <si>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</si>
  <si>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</si>
  <si>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</si>
  <si>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</si>
  <si>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</si>
  <si>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</si>
  <si>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</si>
  <si>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</si>
  <si>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</si>
  <si>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</si>
  <si>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</si>
  <si>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</si>
  <si>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</si>
  <si>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</si>
  <si>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</si>
  <si>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</si>
  <si>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</si>
  <si>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</si>
  <si>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</si>
  <si>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</si>
  <si>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</si>
  <si>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</si>
  <si>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</si>
  <si>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</si>
  <si>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</si>
  <si>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</si>
  <si>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</si>
  <si>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</si>
  <si>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</si>
  <si>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</si>
  <si>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</si>
  <si>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</si>
  <si>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</si>
  <si>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</si>
  <si>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</si>
  <si>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</si>
  <si>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</si>
  <si>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</si>
  <si>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</si>
  <si>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</si>
  <si>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</si>
  <si>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</si>
  <si>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</si>
  <si>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</si>
  <si>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</si>
  <si>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</si>
  <si>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</si>
  <si>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</si>
  <si>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</si>
  <si>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</si>
  <si>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</si>
  <si>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</si>
  <si>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</si>
  <si>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</si>
  <si>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</si>
  <si>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</si>
  <si>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</si>
  <si>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</si>
  <si>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</si>
  <si>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</si>
  <si>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</si>
  <si>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</si>
  <si>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</si>
  <si>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</si>
  <si>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</si>
  <si>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</si>
  <si>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</si>
  <si>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</si>
  <si>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</si>
  <si>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</si>
  <si>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</si>
  <si>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</si>
  <si>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</si>
  <si>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</si>
  <si>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</si>
  <si>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</si>
  <si>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</si>
  <si>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</si>
  <si>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</si>
  <si>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</si>
  <si>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</si>
  <si>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</si>
  <si>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</si>
  <si>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</si>
  <si>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</si>
  <si>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</si>
  <si>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</si>
  <si>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</si>
  <si>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</si>
  <si>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</si>
  <si>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</si>
  <si>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</si>
  <si>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</si>
  <si>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</si>
  <si>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</si>
  <si>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</si>
  <si>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</si>
  <si>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</si>
  <si>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</si>
  <si>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</si>
  <si>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</si>
  <si>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</si>
  <si>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</si>
  <si>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</si>
  <si>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</si>
  <si>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</si>
  <si>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</si>
  <si>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</si>
  <si>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</si>
  <si>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</si>
  <si>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</si>
  <si>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</si>
  <si>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</si>
  <si>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</si>
  <si>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</si>
  <si>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</si>
  <si>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</si>
  <si>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</si>
  <si>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</si>
  <si>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</si>
  <si>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</si>
  <si>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</si>
  <si>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</si>
  <si>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</si>
  <si>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</si>
  <si>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</si>
  <si>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</si>
  <si>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</si>
  <si>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</si>
  <si>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</si>
  <si>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</si>
  <si>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</si>
  <si>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</si>
  <si>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</si>
  <si>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</si>
  <si>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</si>
  <si>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</si>
  <si>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</si>
  <si>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</si>
  <si>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</si>
  <si>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</si>
  <si>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</si>
  <si>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</si>
  <si>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</si>
  <si>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</si>
  <si>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</si>
  <si>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</si>
  <si>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</si>
  <si>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</si>
  <si>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</si>
  <si>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</si>
  <si>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</si>
  <si>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</si>
  <si>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</si>
  <si>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</si>
  <si>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</si>
  <si>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</si>
  <si>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</si>
  <si>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</si>
  <si>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</si>
  <si>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</si>
  <si>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</si>
  <si>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</si>
  <si>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</si>
  <si>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</si>
  <si>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</si>
  <si>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</si>
  <si>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</si>
  <si>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</si>
  <si>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</si>
  <si>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</si>
  <si>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</si>
  <si>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</si>
  <si>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</si>
  <si>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</si>
  <si>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</si>
  <si>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</si>
  <si>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</si>
  <si>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</si>
  <si>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</si>
  <si>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</si>
  <si>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</si>
  <si>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</si>
  <si>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</si>
  <si>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</si>
  <si>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</si>
  <si>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</si>
  <si>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</si>
  <si>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</si>
  <si>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</si>
  <si>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</si>
  <si>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</si>
  <si>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</si>
  <si>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</si>
  <si>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</si>
  <si>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</si>
  <si>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</si>
  <si>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</si>
  <si>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</si>
  <si>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</si>
  <si>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</si>
  <si>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</si>
  <si>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</si>
  <si>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</si>
  <si>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</si>
  <si>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</si>
  <si>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</si>
  <si>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</si>
  <si>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</si>
  <si>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</si>
  <si>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</si>
  <si>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</si>
  <si>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</si>
  <si>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</si>
  <si>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</si>
  <si>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</si>
  <si>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</si>
  <si>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</si>
  <si>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</si>
  <si>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</si>
  <si>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</si>
  <si>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</si>
  <si>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</si>
  <si>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</si>
  <si>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</si>
  <si>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</si>
  <si>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</si>
  <si>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</si>
  <si>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</si>
  <si>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</si>
  <si>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</si>
  <si>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</si>
  <si>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</si>
  <si>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</si>
  <si>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</si>
  <si>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</si>
  <si>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</si>
  <si>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</si>
  <si>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</si>
  <si>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</si>
  <si>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</si>
  <si>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</si>
  <si>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</si>
  <si>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</si>
  <si>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</si>
  <si>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</si>
  <si>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</si>
  <si>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</si>
  <si>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</si>
  <si>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</si>
  <si>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</si>
  <si>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</si>
  <si>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</si>
  <si>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</si>
  <si>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</si>
  <si>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</si>
  <si>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</si>
  <si>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</si>
  <si>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</si>
  <si>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</si>
  <si>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</si>
  <si>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</si>
  <si>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</si>
  <si>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</si>
  <si>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</si>
  <si>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</si>
  <si>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</si>
  <si>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</si>
  <si>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</si>
  <si>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</si>
  <si>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</si>
  <si>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</si>
  <si>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</si>
  <si>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</si>
  <si>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</si>
  <si>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</si>
  <si>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</si>
  <si>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</si>
  <si>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</si>
  <si>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</si>
  <si>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</si>
  <si>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</si>
  <si>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</si>
  <si>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</si>
  <si>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</si>
  <si>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</si>
  <si>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</si>
  <si>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</si>
  <si>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</si>
  <si>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</si>
  <si>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</si>
  <si>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</si>
  <si>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</si>
  <si>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</si>
  <si>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</si>
  <si>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</si>
  <si>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</si>
  <si>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</si>
  <si>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</si>
  <si>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</si>
  <si>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</si>
  <si>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</si>
  <si>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</si>
  <si>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</si>
  <si>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</si>
  <si>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</si>
  <si>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</si>
  <si>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</si>
  <si>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</si>
  <si>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</si>
  <si>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</si>
  <si>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</si>
  <si>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</si>
  <si>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</si>
  <si>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</si>
  <si>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</si>
  <si>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</si>
  <si>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</si>
  <si>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</si>
  <si>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</si>
  <si>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</si>
  <si>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</si>
  <si>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</si>
  <si>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</si>
  <si>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</si>
  <si>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</si>
  <si>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</si>
  <si>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</si>
  <si>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</si>
  <si>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</si>
  <si>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</si>
  <si>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</si>
  <si>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</si>
  <si>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</si>
  <si>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</si>
  <si>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</si>
  <si>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</si>
  <si>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</si>
  <si>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</si>
  <si>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</si>
  <si>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</si>
  <si>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</si>
  <si>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</si>
  <si>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</si>
  <si>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</si>
  <si>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</si>
  <si>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</si>
  <si>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</si>
  <si>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</si>
  <si>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</si>
  <si>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</si>
  <si>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</si>
  <si>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</si>
  <si>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</si>
  <si>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</si>
  <si>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</si>
  <si>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</si>
  <si>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</si>
  <si>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</si>
  <si>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</si>
  <si>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</si>
  <si>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</si>
  <si>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</si>
  <si>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</si>
  <si>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</si>
  <si>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</si>
  <si>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</si>
  <si>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</si>
  <si>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</si>
  <si>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</si>
  <si>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</si>
  <si>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</si>
  <si>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</si>
  <si>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</si>
  <si>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</si>
  <si>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</si>
  <si>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</si>
  <si>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</si>
  <si>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</si>
  <si>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</si>
  <si>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</si>
  <si>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</si>
  <si>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</si>
  <si>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</si>
  <si>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</si>
  <si>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</si>
  <si>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</si>
  <si>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</si>
  <si>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</si>
  <si>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</si>
  <si>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</si>
  <si>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</si>
  <si>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</si>
  <si>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</si>
  <si>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</si>
  <si>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</si>
  <si>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</si>
  <si>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</si>
  <si>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</si>
  <si>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</si>
  <si>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</si>
  <si>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</si>
  <si>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</si>
  <si>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</si>
  <si>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</si>
  <si>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</si>
  <si>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</si>
  <si>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</si>
  <si>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</si>
  <si>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</si>
  <si>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</si>
  <si>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</si>
  <si>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</si>
  <si>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</si>
  <si>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</si>
  <si>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</si>
  <si>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</si>
  <si>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</si>
  <si>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</si>
  <si>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</si>
  <si>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</si>
  <si>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</si>
  <si>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</si>
  <si>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</si>
  <si>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</si>
  <si>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</si>
  <si>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</si>
  <si>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</si>
  <si>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</si>
  <si>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</si>
  <si>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</si>
  <si>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</si>
  <si>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</si>
  <si>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</si>
  <si>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</si>
  <si>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</si>
  <si>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</si>
  <si>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</si>
  <si>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</si>
  <si>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</si>
  <si>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</si>
  <si>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</si>
  <si>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</si>
  <si>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</si>
  <si>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</si>
  <si>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</si>
  <si>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</si>
  <si>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</si>
  <si>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</si>
  <si>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</si>
  <si>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</si>
  <si>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</si>
  <si>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</si>
  <si>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</si>
  <si>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</si>
  <si>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</si>
  <si>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</si>
  <si>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</si>
  <si>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</si>
  <si>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</si>
  <si>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</si>
  <si>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</si>
  <si>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</si>
  <si>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</si>
  <si>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</si>
  <si>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</si>
  <si>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</si>
  <si>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</si>
  <si>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</si>
  <si>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</si>
  <si>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</si>
  <si>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</si>
  <si>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</si>
  <si>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</si>
  <si>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</si>
  <si>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</si>
  <si>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</si>
  <si>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</si>
  <si>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</si>
  <si>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</si>
  <si>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</si>
  <si>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</si>
  <si>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</si>
  <si>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</si>
  <si>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</si>
  <si>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</si>
  <si>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</si>
  <si>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</si>
  <si>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</si>
  <si>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</si>
  <si>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</si>
  <si>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</si>
  <si>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</si>
  <si>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</si>
  <si>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</si>
  <si>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</si>
  <si>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</si>
  <si>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</si>
  <si>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</si>
  <si>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</si>
  <si>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</si>
  <si>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</si>
  <si>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</si>
  <si>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</si>
  <si>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</si>
  <si>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</si>
  <si>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</si>
  <si>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</si>
  <si>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</si>
  <si>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</si>
  <si>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</si>
  <si>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</si>
  <si>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</si>
  <si>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</si>
  <si>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</si>
  <si>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</si>
  <si>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</si>
  <si>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</si>
  <si>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</si>
  <si>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</si>
  <si>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</si>
  <si>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</si>
  <si>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</si>
  <si>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</si>
  <si>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</si>
  <si>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</si>
  <si>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</si>
  <si>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</si>
  <si>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</si>
  <si>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</si>
  <si>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</si>
  <si>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</si>
  <si>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</si>
  <si>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</si>
  <si>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</si>
  <si>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</si>
  <si>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</si>
  <si>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</si>
  <si>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</si>
  <si>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</si>
  <si>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</si>
  <si>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</si>
  <si>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</si>
  <si>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</si>
  <si>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</si>
  <si>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</si>
  <si>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</si>
  <si>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</si>
  <si>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</si>
  <si>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</si>
  <si>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</si>
  <si>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</si>
  <si>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</si>
  <si>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</si>
  <si>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</si>
  <si>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</si>
  <si>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</si>
  <si>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</si>
  <si>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</si>
  <si>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</si>
  <si>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</si>
  <si>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</si>
  <si>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</si>
  <si>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</si>
  <si>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</si>
  <si>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</si>
  <si>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</si>
  <si>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</si>
  <si>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</si>
  <si>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</si>
  <si>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</si>
  <si>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</si>
  <si>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</si>
  <si>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</si>
  <si>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</si>
  <si>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</si>
  <si>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</si>
  <si>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</si>
  <si>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</si>
  <si>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</si>
  <si>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</si>
  <si>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</si>
  <si>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</si>
  <si>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</si>
  <si>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</si>
  <si>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</si>
  <si>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</si>
  <si>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</si>
  <si>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</si>
  <si>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</si>
  <si>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</si>
  <si>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</si>
  <si>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</si>
  <si>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</si>
  <si>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</si>
  <si>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</si>
  <si>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</si>
  <si>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</si>
  <si>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</si>
  <si>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</si>
  <si>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</si>
  <si>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</si>
  <si>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</si>
  <si>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</si>
  <si>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</si>
  <si>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</si>
  <si>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</si>
  <si>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</si>
  <si>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</si>
  <si>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</si>
  <si>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</si>
  <si>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</si>
  <si>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</si>
  <si>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</si>
  <si>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</si>
  <si>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</si>
  <si>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</si>
  <si>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</si>
  <si>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</si>
  <si>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</si>
  <si>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</si>
  <si>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</si>
  <si>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</si>
  <si>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</si>
  <si>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</si>
  <si>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</si>
  <si>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</si>
  <si>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</si>
  <si>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</si>
  <si>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</si>
  <si>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</si>
  <si>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</si>
  <si>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</si>
  <si>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</si>
  <si>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</si>
  <si>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</si>
  <si>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</si>
  <si>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</si>
  <si>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</si>
  <si>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</si>
  <si>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</si>
  <si>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</si>
  <si>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</si>
  <si>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</si>
  <si>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</si>
  <si>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</si>
  <si>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</si>
  <si>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</si>
  <si>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</si>
  <si>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</si>
  <si>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</si>
  <si>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</si>
  <si>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</si>
  <si>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</si>
  <si>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</si>
  <si>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</si>
  <si>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</si>
  <si>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</si>
  <si>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</si>
  <si>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</si>
  <si>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</si>
  <si>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</si>
  <si>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</si>
  <si>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</si>
  <si>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</si>
  <si>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</si>
  <si>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</si>
  <si>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</si>
  <si>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</si>
  <si>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</si>
  <si>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</si>
  <si>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</si>
  <si>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</si>
  <si>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</si>
  <si>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</si>
  <si>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</si>
  <si>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</si>
  <si>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</si>
  <si>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</si>
  <si>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</si>
  <si>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</si>
  <si>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</si>
  <si>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</si>
  <si>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</si>
  <si>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</si>
  <si>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</si>
  <si>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</si>
  <si>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</si>
  <si>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</si>
  <si>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</si>
  <si>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</si>
  <si>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</si>
  <si>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</si>
  <si>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</si>
  <si>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</si>
  <si>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</si>
  <si>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</si>
  <si>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</si>
  <si>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</si>
  <si>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</si>
  <si>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</si>
  <si>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</si>
  <si>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</si>
  <si>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</si>
  <si>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</si>
  <si>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</si>
  <si>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</si>
  <si>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</si>
  <si>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</si>
  <si>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</si>
  <si>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</si>
  <si>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</si>
  <si>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</si>
  <si>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</si>
  <si>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</si>
  <si>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</si>
  <si>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</si>
  <si>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</si>
  <si>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</si>
  <si>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</si>
  <si>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</si>
  <si>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</si>
  <si>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</si>
  <si>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</si>
  <si>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</si>
  <si>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</si>
  <si>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</si>
  <si>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</si>
  <si>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</si>
  <si>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</si>
  <si>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</si>
  <si>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</si>
  <si>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</si>
  <si>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</si>
  <si>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</si>
  <si>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</si>
  <si>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</si>
  <si>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</si>
  <si>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</si>
  <si>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</si>
  <si>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</si>
  <si>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</si>
  <si>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</si>
  <si>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</si>
  <si>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</si>
  <si>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</si>
  <si>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</si>
  <si>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</si>
  <si>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</si>
  <si>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</si>
  <si>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</si>
  <si>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</si>
  <si>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</si>
  <si>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</si>
  <si>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</si>
  <si>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</si>
  <si>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</si>
  <si>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</si>
  <si>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</si>
  <si>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</si>
  <si>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</si>
  <si>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</si>
  <si>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</si>
  <si>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</si>
  <si>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</si>
  <si>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</si>
  <si>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</si>
  <si>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</si>
  <si>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</si>
  <si>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</si>
  <si>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</si>
  <si>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</si>
  <si>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</si>
  <si>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</si>
  <si>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</si>
  <si>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</si>
  <si>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</si>
  <si>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</si>
  <si>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</si>
  <si>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</si>
  <si>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</si>
  <si>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</si>
  <si>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</si>
  <si>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</si>
  <si>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</si>
  <si>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</si>
  <si>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</si>
  <si>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</si>
  <si>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</si>
  <si>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</si>
  <si>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</si>
  <si>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</si>
  <si>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</si>
  <si>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</si>
  <si>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</si>
  <si>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</si>
  <si>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</si>
  <si>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</si>
  <si>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</si>
  <si>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</si>
  <si>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</si>
  <si>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</si>
  <si>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</si>
  <si>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</si>
  <si>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</si>
  <si>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</si>
  <si>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</si>
  <si>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</si>
  <si>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</si>
  <si>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</si>
  <si>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</si>
  <si>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</si>
  <si>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</si>
  <si>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</si>
  <si>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</si>
  <si>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</si>
  <si>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</si>
  <si>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</si>
  <si>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</si>
  <si>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</si>
  <si>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</si>
  <si>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</si>
  <si>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</si>
  <si>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</si>
  <si>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</si>
  <si>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</si>
  <si>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</si>
  <si>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</si>
  <si>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</si>
  <si>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</si>
  <si>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</si>
  <si>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</si>
  <si>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</si>
  <si>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</si>
  <si>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</si>
  <si>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</si>
  <si>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</si>
  <si>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</si>
  <si>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</si>
  <si>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</si>
  <si>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</si>
  <si>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</si>
  <si>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</si>
  <si>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</si>
  <si>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</si>
  <si>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</si>
  <si>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</si>
  <si>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</si>
  <si>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</si>
  <si>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</si>
  <si>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</si>
  <si>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</si>
  <si>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</si>
  <si>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</si>
  <si>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</si>
  <si>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</si>
  <si>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</si>
  <si>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</si>
  <si>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</si>
  <si>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</si>
  <si>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</si>
  <si>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</si>
  <si>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</si>
  <si>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</si>
  <si>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</si>
  <si>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</si>
  <si>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</si>
  <si>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</si>
  <si>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</si>
  <si>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</si>
  <si>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</si>
  <si>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</si>
  <si>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</si>
  <si>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</si>
  <si>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</si>
  <si>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</si>
  <si>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</si>
  <si>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</si>
  <si>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</si>
  <si>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</si>
  <si>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</si>
  <si>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</si>
  <si>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</si>
  <si>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</si>
  <si>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</si>
  <si>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</si>
  <si>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</si>
  <si>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</si>
  <si>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</si>
  <si>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</si>
  <si>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</si>
  <si>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</si>
  <si>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</si>
  <si>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</si>
  <si>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</si>
  <si>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</si>
  <si>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</si>
  <si>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</si>
  <si>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</si>
  <si>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</si>
  <si>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</si>
  <si>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</si>
  <si>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</si>
  <si>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</si>
  <si>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</si>
  <si>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</si>
  <si>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</si>
  <si>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</si>
  <si>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</si>
  <si>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</si>
  <si>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</si>
  <si>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</si>
  <si>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</si>
  <si>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</si>
  <si>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</si>
  <si>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</si>
  <si>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</si>
  <si>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</si>
  <si>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</si>
  <si>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</si>
  <si>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</si>
  <si>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</si>
  <si>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</si>
  <si>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</si>
  <si>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</si>
  <si>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</si>
  <si>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</si>
  <si>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</si>
  <si>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</si>
  <si>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</si>
  <si>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</si>
  <si>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</si>
  <si>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</si>
  <si>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</si>
  <si>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</si>
  <si>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</si>
  <si>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</si>
  <si>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</si>
  <si>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</si>
  <si>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</si>
  <si>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</si>
  <si>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</si>
  <si>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</si>
  <si>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</si>
  <si>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</si>
  <si>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</si>
  <si>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</si>
  <si>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</si>
  <si>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</si>
  <si>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</si>
  <si>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</si>
  <si>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</si>
  <si>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</si>
  <si>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</si>
  <si>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</si>
  <si>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</si>
  <si>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</si>
  <si>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</si>
  <si>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</si>
  <si>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</si>
  <si>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</si>
  <si>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</si>
  <si>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</si>
  <si>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</si>
  <si>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</si>
  <si>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</si>
  <si>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</si>
  <si>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</si>
  <si>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</si>
  <si>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</si>
  <si>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</si>
  <si>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</si>
  <si>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</si>
  <si>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</si>
  <si>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</si>
  <si>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</si>
  <si>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</si>
  <si>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</si>
  <si>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</si>
  <si>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</si>
  <si>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</si>
  <si>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</si>
  <si>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</si>
  <si>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</si>
  <si>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</si>
  <si>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</si>
  <si>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</si>
  <si>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</si>
  <si>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</si>
  <si>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</si>
  <si>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</si>
  <si>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</si>
  <si>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</si>
  <si>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</si>
  <si>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</si>
  <si>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</si>
  <si>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</si>
  <si>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</si>
  <si>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</si>
  <si>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</si>
  <si>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</si>
  <si>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</si>
  <si>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</si>
  <si>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</si>
  <si>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</si>
  <si>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</si>
  <si>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</si>
  <si>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</si>
  <si>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</si>
  <si>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</si>
  <si>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</si>
  <si>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</si>
  <si>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</si>
  <si>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</si>
  <si>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</si>
  <si>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</si>
  <si>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</si>
  <si>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</si>
  <si>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</si>
  <si>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</si>
  <si>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</si>
  <si>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</si>
  <si>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</si>
  <si>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</si>
  <si>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</si>
  <si>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</si>
  <si>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</si>
  <si>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</si>
  <si>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</si>
  <si>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</si>
  <si>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</si>
  <si>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</si>
  <si>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</si>
  <si>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</si>
  <si>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</si>
  <si>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</si>
  <si>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</si>
  <si>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</si>
  <si>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</si>
  <si>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</si>
  <si>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</si>
  <si>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</si>
  <si>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</si>
  <si>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</si>
  <si>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</si>
  <si>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</si>
  <si>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</si>
  <si>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</si>
  <si>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</si>
  <si>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</si>
  <si>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</si>
  <si>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</si>
  <si>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</si>
  <si>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</si>
  <si>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</si>
  <si>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</si>
  <si>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</si>
  <si>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</si>
  <si>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</si>
  <si>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</si>
  <si>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</si>
  <si>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</si>
  <si>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</si>
  <si>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</si>
  <si>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</si>
  <si>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</si>
  <si>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</si>
  <si>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</si>
  <si>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</si>
  <si>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</si>
  <si>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</si>
  <si>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</si>
  <si>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</si>
  <si>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</si>
  <si>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</si>
  <si>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</si>
  <si>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</si>
  <si>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</si>
  <si>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</si>
  <si>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</si>
  <si>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</si>
  <si>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</si>
  <si>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</si>
  <si>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</si>
  <si>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</si>
  <si>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</si>
  <si>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</si>
  <si>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</si>
  <si>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</si>
  <si>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</si>
  <si>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</si>
  <si>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</si>
  <si>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</si>
  <si>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</si>
  <si>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</si>
  <si>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</si>
  <si>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</si>
  <si>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</si>
  <si>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</si>
  <si>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</si>
  <si>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</si>
  <si>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</si>
  <si>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</si>
  <si>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</si>
  <si>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</si>
  <si>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</si>
  <si>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</si>
  <si>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</si>
  <si>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</si>
  <si>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</si>
  <si>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</si>
  <si>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</si>
  <si>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</si>
  <si>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</si>
  <si>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</si>
  <si>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</si>
  <si>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</si>
  <si>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</si>
  <si>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</si>
  <si>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</si>
  <si>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</si>
  <si>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</si>
  <si>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</si>
  <si>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</si>
  <si>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</si>
  <si>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</si>
  <si>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</si>
  <si>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</si>
  <si>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</si>
  <si>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</si>
  <si>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</si>
  <si>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</si>
  <si>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</si>
  <si>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</si>
  <si>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</si>
  <si>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</si>
  <si>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</si>
  <si>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</si>
  <si>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</si>
  <si>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</si>
  <si>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</si>
  <si>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</si>
  <si>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</si>
  <si>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</si>
  <si>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</si>
  <si>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</si>
  <si>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</si>
  <si>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</si>
  <si>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</si>
  <si>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</si>
  <si>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</si>
  <si>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</si>
  <si>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</si>
  <si>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</si>
  <si>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</si>
  <si>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</si>
  <si>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</si>
  <si>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</si>
  <si>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</si>
  <si>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</si>
  <si>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</si>
  <si>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</si>
  <si>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</si>
  <si>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</si>
  <si>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</si>
  <si>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</si>
  <si>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</si>
  <si>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</si>
  <si>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</si>
  <si>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</si>
  <si>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</si>
  <si>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</si>
  <si>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</si>
  <si>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</si>
  <si>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</si>
  <si>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</si>
  <si>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</si>
  <si>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</si>
  <si>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</si>
  <si>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</si>
  <si>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</si>
  <si>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</si>
  <si>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</si>
  <si>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</si>
  <si>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</si>
  <si>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</si>
  <si>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</si>
  <si>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</si>
  <si>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</si>
  <si>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</si>
  <si>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</si>
  <si>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</si>
  <si>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</si>
  <si>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</si>
  <si>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</si>
  <si>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</si>
  <si>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</si>
  <si>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</si>
  <si>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</si>
  <si>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</si>
  <si>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</si>
  <si>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</si>
  <si>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</si>
  <si>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</si>
  <si>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</si>
  <si>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</si>
  <si>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</si>
  <si>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</si>
  <si>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</si>
  <si>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</si>
  <si>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</si>
  <si>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</si>
  <si>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</si>
  <si>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</si>
  <si>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</si>
  <si>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</si>
  <si>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</si>
  <si>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</si>
  <si>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</si>
  <si>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</si>
  <si>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</si>
  <si>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</si>
  <si>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</si>
  <si>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</si>
  <si>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</si>
  <si>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</si>
  <si>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</si>
  <si>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</si>
  <si>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</si>
  <si>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</si>
  <si>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</si>
  <si>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</si>
  <si>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</si>
  <si>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</si>
  <si>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</si>
  <si>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</si>
  <si>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</si>
  <si>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</si>
  <si>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</si>
  <si>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</si>
  <si>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</si>
  <si>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</si>
  <si>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</si>
  <si>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</si>
  <si>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</si>
  <si>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</si>
  <si>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</si>
  <si>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</si>
  <si>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</si>
  <si>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</si>
  <si>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</si>
  <si>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</si>
  <si>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</si>
  <si>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</si>
  <si>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</si>
  <si>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</si>
  <si>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</si>
  <si>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</si>
  <si>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</si>
  <si>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</si>
  <si>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</si>
  <si>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</si>
  <si>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</si>
  <si>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</si>
  <si>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</si>
  <si>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</si>
  <si>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</si>
  <si>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</si>
  <si>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</si>
  <si>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</si>
  <si>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</si>
  <si>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</si>
  <si>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</si>
  <si>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</si>
  <si>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</si>
  <si>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</si>
  <si>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</si>
  <si>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</si>
  <si>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</si>
  <si>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</si>
  <si>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</si>
  <si>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</si>
  <si>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</si>
  <si>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</si>
  <si>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</si>
  <si>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</si>
  <si>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</si>
  <si>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</si>
  <si>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</si>
  <si>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</si>
  <si>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</si>
  <si>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</si>
  <si>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</si>
  <si>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</si>
  <si>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</si>
  <si>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</si>
  <si>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</si>
  <si>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</si>
  <si>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</si>
  <si>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</si>
  <si>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</si>
  <si>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</si>
  <si>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</si>
  <si>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</si>
  <si>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</si>
  <si>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</si>
  <si>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</si>
  <si>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</si>
  <si>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</si>
  <si>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</si>
  <si>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</si>
  <si>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</si>
  <si>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</si>
  <si>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</si>
  <si>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</si>
  <si>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</si>
  <si>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</si>
  <si>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</si>
  <si>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</si>
  <si>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</si>
  <si>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</si>
  <si>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</si>
  <si>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</si>
  <si>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</si>
  <si>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</si>
  <si>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</si>
  <si>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</si>
  <si>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</si>
  <si>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</si>
  <si>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</si>
  <si>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</si>
  <si>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</si>
  <si>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</si>
  <si>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</si>
  <si>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</si>
  <si>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</si>
  <si>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</si>
  <si>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</si>
  <si>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</si>
  <si>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</si>
  <si>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</si>
  <si>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</si>
  <si>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</si>
  <si>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</si>
  <si>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</si>
  <si>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</si>
  <si>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</si>
  <si>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</si>
  <si>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</si>
  <si>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</si>
  <si>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</si>
  <si>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</si>
  <si>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</si>
  <si>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</si>
  <si>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</si>
  <si>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</si>
  <si>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</si>
  <si>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</si>
  <si>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</si>
  <si>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</si>
  <si>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</si>
  <si>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</si>
  <si>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</si>
  <si>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</si>
  <si>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</si>
  <si>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</si>
  <si>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</si>
  <si>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</si>
  <si>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</si>
  <si>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</si>
  <si>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</si>
  <si>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</si>
  <si>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</si>
  <si>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</si>
  <si>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</si>
  <si>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</si>
  <si>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</si>
  <si>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</si>
  <si>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</si>
  <si>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</si>
  <si>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</si>
  <si>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</si>
  <si>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</si>
  <si>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</si>
  <si>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</si>
  <si>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</si>
  <si>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</si>
  <si>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</si>
  <si>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</si>
  <si>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</si>
  <si>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</si>
  <si>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</si>
  <si>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</si>
  <si>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</si>
  <si>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</si>
  <si>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</si>
  <si>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</si>
  <si>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</si>
  <si>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</si>
  <si>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</si>
  <si>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</si>
  <si>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</si>
  <si>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</si>
  <si>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</si>
  <si>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</si>
  <si>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</si>
  <si>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</si>
  <si>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</si>
  <si>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</si>
  <si>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</si>
  <si>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</si>
  <si>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</si>
  <si>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</si>
  <si>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</si>
  <si>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</si>
  <si>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</si>
  <si>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</si>
  <si>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</si>
  <si>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</si>
  <si>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</si>
  <si>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</si>
  <si>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</si>
  <si>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</si>
  <si>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</si>
  <si>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</si>
  <si>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</si>
  <si>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</si>
  <si>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</si>
  <si>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</si>
  <si>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</si>
  <si>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</si>
  <si>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</si>
  <si>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</si>
  <si>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</si>
  <si>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</si>
  <si>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</si>
  <si>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</si>
  <si>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</si>
  <si>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</si>
  <si>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</si>
  <si>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</si>
  <si>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</si>
  <si>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</si>
  <si>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</si>
  <si>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</si>
  <si>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</si>
  <si>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</si>
  <si>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</si>
  <si>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</si>
  <si>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</si>
  <si>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</si>
  <si>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</si>
  <si>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</si>
  <si>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</si>
  <si>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</si>
  <si>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</si>
  <si>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</si>
  <si>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</si>
  <si>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</si>
  <si>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</si>
  <si>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</si>
  <si>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</si>
  <si>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</si>
  <si>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</si>
  <si>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</si>
  <si>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</si>
  <si>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</si>
  <si>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</si>
  <si>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</si>
  <si>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</si>
  <si>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</si>
  <si>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</si>
  <si>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</si>
  <si>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</si>
  <si>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</si>
  <si>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</si>
  <si>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</si>
  <si>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</si>
  <si>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</si>
  <si>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</si>
  <si>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</si>
  <si>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</si>
  <si>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</si>
  <si>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</si>
  <si>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</si>
  <si>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</si>
  <si>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</si>
  <si>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</si>
  <si>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</si>
  <si>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</si>
  <si>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</si>
  <si>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</si>
  <si>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</si>
  <si>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</si>
  <si>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</si>
  <si>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</si>
  <si>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</si>
  <si>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</si>
  <si>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</si>
  <si>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</si>
  <si>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</si>
  <si>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</si>
  <si>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</si>
  <si>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</si>
  <si>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</si>
  <si>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</si>
  <si>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</si>
  <si>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</si>
  <si>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</si>
  <si>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</si>
  <si>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</si>
  <si>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</si>
  <si>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</si>
  <si>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</si>
  <si>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</si>
  <si>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</si>
  <si>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</si>
  <si>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</si>
  <si>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</si>
  <si>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</si>
  <si>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</si>
  <si>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</si>
  <si>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</si>
  <si>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</si>
  <si>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</si>
  <si>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</si>
  <si>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</si>
  <si>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</si>
  <si>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</si>
  <si>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</si>
  <si>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</si>
  <si>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</si>
  <si>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</si>
  <si>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</si>
  <si>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</si>
  <si>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</si>
  <si>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</si>
  <si>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</si>
  <si>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</si>
  <si>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</si>
  <si>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</si>
  <si>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</si>
  <si>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</si>
  <si>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</si>
  <si>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</si>
  <si>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</si>
  <si>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</si>
  <si>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</si>
  <si>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</si>
  <si>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</si>
  <si>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</si>
  <si>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</si>
  <si>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</si>
  <si>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</si>
  <si>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</si>
  <si>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</si>
  <si>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</si>
  <si>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</si>
  <si>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</si>
  <si>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</si>
  <si>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</si>
  <si>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</si>
  <si>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</si>
  <si>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</si>
  <si>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</si>
  <si>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</si>
  <si>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</si>
  <si>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</si>
  <si>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</si>
  <si>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</si>
  <si>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</si>
  <si>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</si>
  <si>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</si>
  <si>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</si>
  <si>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</si>
  <si>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</si>
  <si>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</si>
  <si>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</si>
  <si>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</si>
  <si>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</si>
  <si>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</si>
  <si>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</si>
  <si>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</si>
  <si>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</si>
  <si>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</si>
  <si>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</si>
  <si>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</si>
  <si>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</si>
  <si>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</si>
  <si>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</si>
  <si>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</si>
  <si>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</si>
  <si>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</si>
  <si>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</si>
  <si>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</si>
  <si>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</si>
  <si>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</si>
  <si>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</si>
  <si>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</si>
  <si>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</si>
  <si>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</si>
  <si>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</si>
  <si>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</si>
  <si>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</si>
  <si>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</si>
  <si>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</si>
  <si>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</si>
  <si>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</si>
  <si>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</si>
  <si>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</si>
  <si>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</si>
  <si>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</si>
  <si>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</si>
  <si>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</si>
  <si>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</si>
  <si>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</si>
  <si>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</si>
  <si>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</si>
  <si>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</si>
  <si>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</si>
  <si>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</si>
  <si>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</si>
  <si>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</si>
  <si>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</si>
  <si>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</si>
  <si>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</si>
  <si>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</si>
  <si>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</si>
  <si>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</si>
  <si>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</si>
  <si>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</si>
  <si>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</si>
  <si>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</si>
  <si>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</si>
  <si>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</si>
  <si>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</si>
  <si>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</si>
  <si>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</si>
  <si>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</si>
  <si>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</si>
  <si>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</si>
  <si>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</si>
  <si>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</si>
  <si>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</si>
  <si>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</si>
  <si>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</si>
  <si>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</si>
  <si>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</si>
  <si>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</si>
  <si>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</si>
  <si>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</si>
  <si>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</si>
  <si>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</si>
  <si>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</si>
  <si>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</si>
  <si>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</si>
  <si>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</si>
  <si>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</si>
  <si>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</si>
  <si>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</si>
  <si>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</si>
  <si>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</si>
  <si>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</si>
  <si>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</si>
  <si>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</si>
  <si>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</si>
  <si>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</si>
  <si>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</si>
  <si>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</si>
  <si>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</si>
  <si>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</si>
  <si>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</si>
  <si>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</si>
  <si>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</si>
  <si>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</si>
  <si>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</si>
  <si>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</si>
  <si>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</si>
  <si>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</si>
  <si>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</si>
  <si>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</si>
  <si>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</si>
  <si>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</si>
  <si>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</si>
  <si>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</si>
  <si>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</si>
  <si>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</si>
  <si>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</si>
  <si>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</si>
  <si>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</si>
  <si>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</si>
  <si>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</si>
  <si>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</si>
  <si>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</si>
  <si>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</si>
  <si>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</si>
  <si>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</si>
  <si>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</si>
  <si>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</si>
  <si>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</si>
  <si>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</si>
  <si>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</si>
  <si>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</si>
  <si>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</si>
  <si>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</si>
  <si>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</si>
  <si>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</si>
  <si>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</si>
  <si>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</si>
  <si>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</si>
  <si>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</si>
  <si>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</si>
  <si>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</si>
  <si>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</si>
  <si>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</si>
  <si>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</si>
  <si>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</si>
  <si>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</si>
  <si>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</si>
  <si>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</si>
  <si>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</si>
  <si>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</si>
  <si>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</si>
  <si>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</si>
  <si>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</si>
  <si>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</si>
  <si>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</si>
  <si>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</si>
  <si>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</si>
  <si>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</si>
  <si>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</si>
  <si>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</si>
  <si>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</si>
  <si>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</si>
  <si>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</si>
  <si>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</si>
  <si>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</si>
  <si>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</si>
  <si>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</si>
  <si>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</si>
  <si>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</si>
  <si>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</si>
  <si>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</si>
  <si>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</si>
  <si>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</si>
  <si>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</si>
  <si>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</si>
  <si>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</si>
  <si>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</si>
  <si>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</si>
  <si>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</si>
  <si>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</si>
  <si>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</si>
  <si>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</si>
  <si>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</si>
  <si>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</si>
  <si>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</si>
  <si>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</si>
  <si>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</si>
  <si>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</si>
  <si>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</si>
  <si>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</si>
  <si>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</si>
  <si>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</si>
  <si>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</si>
  <si>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</si>
  <si>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</si>
  <si>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</si>
  <si>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</si>
  <si>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</si>
  <si>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</si>
  <si>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</si>
  <si>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</si>
  <si>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</si>
  <si>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</si>
  <si>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</si>
  <si>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</si>
  <si>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</si>
  <si>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</si>
  <si>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</si>
  <si>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</si>
  <si>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</si>
  <si>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</si>
  <si>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</si>
  <si>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</si>
  <si>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</si>
  <si>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</si>
  <si>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</si>
  <si>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</si>
  <si>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</si>
  <si>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</si>
  <si>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</si>
  <si>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</si>
  <si>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</si>
  <si>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</si>
  <si>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</si>
  <si>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</si>
  <si>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</si>
  <si>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</si>
  <si>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</si>
  <si>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</si>
  <si>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</si>
  <si>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</si>
  <si>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</si>
  <si>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</si>
  <si>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</si>
  <si>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</si>
  <si>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</si>
  <si>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</si>
  <si>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</si>
  <si>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</si>
  <si>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</si>
  <si>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</si>
  <si>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</si>
  <si>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</si>
  <si>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</si>
  <si>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</si>
  <si>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</si>
  <si>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</si>
  <si>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</si>
  <si>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</si>
  <si>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</si>
  <si>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</si>
  <si>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</si>
  <si>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</si>
  <si>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</si>
  <si>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</si>
  <si>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</si>
  <si>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</si>
  <si>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</si>
  <si>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</si>
  <si>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</si>
  <si>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</si>
  <si>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</si>
  <si>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</si>
  <si>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</si>
  <si>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</si>
  <si>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</si>
  <si>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</si>
  <si>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</si>
  <si>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</si>
  <si>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</si>
  <si>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</si>
  <si>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</si>
  <si>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</si>
  <si>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</si>
  <si>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</si>
  <si>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</si>
  <si>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</si>
  <si>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</si>
  <si>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</si>
  <si>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</si>
  <si>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</si>
  <si>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</si>
  <si>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</si>
  <si>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</si>
  <si>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</si>
  <si>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</si>
  <si>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</si>
  <si>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</si>
  <si>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</si>
  <si>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</si>
  <si>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</si>
  <si>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</si>
  <si>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</si>
  <si>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</si>
  <si>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</si>
  <si>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</si>
  <si>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</si>
  <si>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</si>
  <si>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</si>
  <si>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</si>
  <si>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</si>
  <si>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</si>
  <si>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</si>
  <si>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</si>
  <si>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</si>
  <si>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</si>
  <si>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</si>
  <si>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</si>
  <si>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</si>
  <si>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</si>
  <si>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</si>
  <si>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</si>
  <si>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</si>
  <si>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</si>
  <si>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</si>
  <si>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</si>
  <si>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</si>
  <si>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</si>
  <si>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</si>
  <si>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</si>
  <si>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</si>
  <si>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</si>
  <si>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</si>
  <si>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</si>
  <si>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</si>
  <si>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</si>
  <si>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</si>
  <si>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</si>
  <si>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</si>
  <si>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</si>
  <si>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</si>
  <si>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</si>
  <si>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</si>
  <si>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</si>
  <si>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</si>
  <si>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</si>
  <si>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</si>
  <si>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</si>
  <si>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</si>
  <si>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</si>
  <si>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</si>
  <si>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</si>
  <si>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</si>
  <si>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</si>
  <si>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</si>
  <si>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</si>
  <si>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</si>
  <si>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</si>
  <si>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</si>
  <si>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</si>
  <si>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</si>
  <si>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</si>
  <si>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</si>
  <si>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</si>
  <si>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</si>
  <si>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</si>
  <si>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</si>
  <si>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</si>
  <si>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</si>
  <si>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</si>
  <si>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</si>
  <si>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</si>
  <si>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</si>
  <si>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</si>
  <si>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</si>
  <si>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</si>
  <si>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</si>
  <si>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</si>
  <si>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</si>
  <si>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</si>
  <si>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</si>
  <si>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</si>
  <si>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</si>
  <si>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</si>
  <si>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</si>
  <si>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</si>
  <si>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</si>
  <si>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</si>
  <si>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</si>
  <si>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</si>
  <si>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</si>
  <si>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</si>
  <si>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</si>
  <si>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</si>
  <si>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</si>
  <si>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</si>
  <si>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</si>
  <si>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</si>
  <si>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</si>
  <si>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</si>
  <si>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</si>
  <si>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</si>
  <si>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</si>
  <si>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</si>
  <si>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</si>
  <si>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</si>
  <si>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</si>
  <si>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</si>
  <si>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</si>
  <si>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</si>
  <si>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</si>
  <si>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</si>
  <si>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</si>
  <si>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</si>
  <si>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</si>
  <si>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</si>
  <si>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</si>
  <si>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</si>
  <si>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</si>
  <si>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</si>
  <si>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</si>
  <si>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</si>
  <si>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</si>
  <si>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</si>
  <si>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</si>
  <si>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</si>
  <si>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</si>
  <si>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</si>
  <si>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</si>
  <si>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</si>
  <si>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</si>
  <si>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</si>
  <si>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</si>
  <si>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</si>
  <si>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</si>
  <si>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</si>
  <si>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</si>
  <si>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</si>
  <si>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</si>
  <si>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</si>
  <si>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</si>
  <si>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</si>
  <si>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</si>
  <si>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</si>
  <si>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</si>
  <si>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</si>
  <si>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</si>
  <si>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</si>
  <si>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</si>
  <si>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</si>
  <si>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</si>
  <si>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</si>
  <si>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</si>
  <si>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</si>
  <si>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</si>
  <si>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</si>
  <si>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</si>
  <si>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</si>
  <si>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</si>
  <si>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</si>
  <si>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</si>
  <si>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</si>
  <si>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</si>
  <si>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</si>
  <si>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</si>
  <si>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</si>
  <si>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</si>
  <si>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</si>
  <si>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</si>
  <si>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</si>
  <si>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</si>
  <si>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</si>
  <si>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</si>
  <si>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</si>
  <si>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</si>
  <si>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</si>
  <si>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</si>
  <si>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</si>
  <si>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</si>
  <si>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</si>
  <si>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</si>
  <si>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</si>
  <si>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</si>
  <si>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</si>
  <si>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</si>
  <si>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</si>
  <si>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</si>
  <si>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</si>
  <si>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</si>
  <si>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</si>
  <si>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</si>
  <si>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</si>
  <si>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</si>
  <si>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</si>
  <si>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</si>
  <si>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</si>
  <si>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</si>
  <si>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</si>
  <si>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</si>
  <si>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</si>
  <si>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</si>
  <si>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</si>
  <si>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</si>
  <si>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</si>
  <si>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</si>
  <si>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</si>
  <si>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</si>
  <si>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</si>
  <si>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</si>
  <si>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</si>
  <si>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</si>
  <si>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</si>
  <si>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</si>
  <si>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</si>
  <si>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</si>
  <si>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</si>
  <si>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</si>
  <si>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</si>
  <si>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</si>
  <si>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</si>
  <si>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</si>
  <si>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</si>
  <si>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</si>
  <si>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</si>
  <si>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</si>
  <si>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</si>
  <si>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</si>
  <si>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</si>
  <si>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</si>
  <si>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</si>
  <si>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</si>
  <si>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</si>
  <si>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</si>
  <si>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</si>
  <si>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</si>
  <si>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</si>
  <si>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</si>
  <si>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</si>
  <si>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</si>
  <si>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</si>
  <si>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</si>
  <si>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</si>
  <si>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</si>
  <si>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</si>
  <si>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</si>
  <si>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</si>
  <si>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</si>
  <si>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</si>
  <si>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</si>
  <si>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</si>
  <si>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</si>
  <si>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</si>
  <si>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</si>
  <si>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</si>
  <si>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</si>
  <si>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</si>
  <si>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</si>
  <si>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</si>
  <si>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</si>
  <si>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</si>
  <si>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</si>
  <si>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</si>
  <si>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</si>
  <si>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</si>
  <si>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</si>
  <si>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</si>
  <si>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</si>
  <si>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</si>
  <si>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</si>
  <si>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</si>
  <si>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</si>
  <si>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</si>
  <si>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</si>
  <si>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</si>
  <si>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</si>
  <si>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</si>
  <si>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</si>
  <si>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</si>
  <si>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</si>
  <si>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</si>
  <si>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</si>
  <si>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</si>
  <si>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</si>
  <si>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</si>
  <si>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</si>
  <si>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</si>
  <si>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</si>
  <si>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</si>
  <si>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</si>
  <si>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</si>
  <si>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</si>
  <si>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</si>
  <si>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</si>
  <si>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</si>
  <si>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</si>
  <si>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</si>
  <si>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</si>
  <si>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</si>
  <si>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</si>
  <si>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</si>
  <si>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</si>
  <si>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</si>
  <si>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</si>
  <si>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</si>
  <si>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</si>
  <si>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</si>
  <si>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</si>
  <si>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</si>
  <si>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</si>
  <si>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</si>
  <si>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</si>
  <si>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</si>
  <si>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</si>
  <si>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</si>
  <si>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</si>
  <si>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</si>
  <si>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</si>
  <si>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</si>
  <si>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</si>
  <si>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</si>
  <si>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</si>
  <si>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</si>
  <si>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</si>
  <si>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</si>
  <si>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</si>
  <si>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</si>
  <si>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</si>
  <si>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</si>
  <si>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</si>
  <si>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</si>
  <si>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</si>
  <si>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</si>
  <si>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</si>
  <si>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</si>
  <si>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</si>
  <si>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</si>
  <si>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</si>
  <si>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</si>
  <si>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</si>
  <si>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</si>
  <si>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</si>
  <si>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</si>
  <si>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</si>
  <si>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</si>
  <si>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</si>
  <si>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</si>
  <si>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</si>
  <si>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</si>
  <si>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</si>
  <si>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</si>
  <si>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</si>
  <si>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</si>
  <si>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</si>
  <si>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</si>
  <si>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</si>
  <si>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</si>
  <si>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</si>
  <si>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</si>
  <si>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</si>
  <si>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</si>
  <si>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</si>
  <si>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</si>
  <si>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</si>
  <si>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</si>
  <si>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</si>
  <si>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</si>
  <si>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</si>
  <si>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</si>
  <si>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</si>
  <si>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</si>
  <si>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</si>
  <si>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</si>
  <si>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</si>
  <si>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</si>
  <si>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</si>
  <si>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</si>
  <si>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</si>
  <si>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</si>
  <si>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</si>
  <si>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</si>
  <si>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</si>
  <si>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</si>
  <si>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</si>
  <si>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</si>
  <si>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</si>
  <si>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</si>
  <si>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</si>
  <si>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</si>
  <si>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</si>
  <si>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</si>
  <si>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</si>
  <si>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</si>
  <si>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</si>
  <si>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</si>
  <si>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</si>
  <si>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</si>
  <si>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</si>
  <si>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</si>
  <si>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</si>
  <si>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</si>
  <si>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</si>
  <si>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</si>
  <si>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</si>
  <si>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</si>
  <si>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</si>
  <si>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</si>
  <si>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</si>
  <si>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</si>
  <si>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</si>
  <si>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</si>
  <si>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</si>
  <si>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</si>
  <si>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</si>
  <si>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</si>
  <si>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</si>
  <si>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</si>
  <si>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</si>
  <si>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</si>
  <si>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</si>
  <si>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</si>
  <si>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</si>
  <si>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</si>
  <si>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</si>
  <si>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</si>
  <si>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</si>
  <si>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</si>
  <si>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</si>
  <si>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</si>
  <si>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</si>
  <si>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</si>
  <si>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</si>
  <si>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</si>
  <si>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</si>
  <si>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</si>
  <si>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</si>
  <si>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</si>
  <si>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</si>
  <si>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</si>
  <si>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</si>
  <si>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</si>
  <si>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</si>
  <si>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</si>
  <si>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</si>
  <si>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</si>
  <si>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</si>
  <si>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</si>
  <si>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</si>
  <si>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</si>
  <si>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</si>
  <si>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</si>
  <si>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</si>
  <si>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</si>
  <si>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</si>
  <si>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</si>
  <si>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</si>
  <si>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</si>
  <si>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</si>
  <si>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</si>
  <si>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</si>
  <si>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</si>
  <si>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</si>
  <si>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</si>
  <si>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</si>
  <si>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</si>
  <si>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</si>
  <si>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</si>
  <si>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</si>
  <si>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</si>
  <si>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</si>
  <si>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</si>
  <si>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</si>
  <si>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</si>
  <si>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</si>
  <si>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</si>
  <si>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</si>
  <si>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</si>
  <si>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</si>
  <si>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</si>
  <si>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</si>
  <si>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</si>
  <si>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</si>
  <si>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</si>
  <si>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</si>
  <si>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</si>
  <si>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</si>
  <si>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</si>
  <si>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</si>
  <si>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</si>
  <si>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</si>
  <si>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</si>
  <si>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</si>
  <si>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</si>
  <si>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</si>
  <si>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</si>
  <si>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</si>
  <si>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</si>
  <si>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</si>
  <si>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</si>
  <si>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</si>
  <si>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</si>
  <si>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</si>
  <si>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</si>
  <si>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</si>
  <si>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</si>
  <si>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</si>
  <si>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</si>
  <si>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</si>
  <si>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</si>
  <si>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</si>
  <si>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</si>
  <si>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</si>
  <si>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</si>
  <si>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</si>
  <si>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</si>
  <si>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</si>
  <si>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</si>
  <si>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</si>
  <si>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</si>
  <si>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</si>
  <si>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</si>
  <si>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</si>
  <si>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</si>
  <si>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</si>
  <si>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</si>
  <si>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</si>
  <si>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</si>
  <si>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</si>
  <si>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</si>
  <si>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</si>
  <si>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</si>
  <si>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</si>
  <si>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</si>
  <si>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</si>
  <si>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</si>
  <si>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</si>
  <si>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</si>
  <si>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</si>
  <si>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</si>
  <si>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</si>
  <si>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</si>
  <si>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</si>
  <si>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</si>
  <si>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</si>
  <si>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</si>
  <si>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</si>
  <si>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</si>
  <si>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</si>
  <si>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</si>
  <si>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</si>
  <si>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</si>
  <si>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</si>
  <si>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</si>
  <si>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</si>
  <si>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</si>
  <si>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</si>
  <si>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</si>
  <si>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</si>
  <si>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</si>
  <si>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</si>
  <si>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</si>
  <si>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</si>
  <si>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</si>
  <si>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</si>
  <si>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</si>
  <si>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</si>
  <si>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</si>
  <si>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</si>
  <si>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</si>
  <si>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</si>
  <si>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</si>
  <si>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</si>
  <si>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</si>
  <si>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</si>
  <si>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</si>
  <si>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</si>
  <si>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</si>
  <si>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</si>
  <si>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</si>
  <si>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</si>
  <si>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</si>
  <si>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</si>
  <si>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</si>
  <si>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</si>
  <si>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</si>
  <si>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</si>
  <si>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</si>
  <si>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</si>
  <si>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</si>
  <si>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</si>
  <si>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</si>
  <si>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</si>
  <si>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</si>
  <si>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</si>
  <si>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</si>
  <si>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</si>
  <si>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</si>
  <si>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</si>
  <si>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</si>
  <si>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</si>
  <si>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</si>
  <si>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</si>
  <si>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</si>
  <si>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</si>
  <si>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</si>
  <si>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</si>
  <si>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</si>
  <si>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</si>
  <si>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</si>
  <si>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</si>
  <si>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</si>
  <si>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</si>
  <si>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</si>
  <si>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</si>
  <si>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</si>
  <si>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</si>
  <si>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</si>
  <si>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</si>
  <si>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</si>
  <si>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</si>
  <si>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</si>
  <si>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</si>
  <si>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</si>
  <si>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</si>
  <si>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</si>
  <si>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</si>
  <si>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</si>
  <si>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</si>
  <si>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</si>
  <si>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</si>
  <si>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</si>
  <si>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</si>
  <si>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</si>
  <si>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</si>
  <si>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</si>
  <si>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</si>
  <si>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</si>
  <si>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</si>
  <si>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</si>
  <si>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</si>
  <si>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</si>
  <si>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</si>
  <si>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</si>
  <si>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</si>
  <si>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</si>
  <si>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</si>
  <si>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</si>
  <si>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</si>
  <si>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</si>
  <si>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</si>
  <si>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</si>
  <si>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</si>
  <si>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</si>
  <si>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</si>
  <si>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</si>
  <si>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</si>
  <si>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</si>
  <si>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</si>
  <si>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</si>
  <si>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</si>
  <si>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</si>
  <si>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</si>
  <si>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</si>
  <si>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</si>
  <si>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</si>
  <si>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</si>
  <si>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</si>
  <si>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</si>
  <si>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</si>
  <si>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</si>
  <si>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</si>
  <si>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</si>
  <si>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</si>
  <si>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</si>
  <si>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</si>
  <si>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</si>
  <si>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</si>
  <si>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</si>
  <si>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</si>
  <si>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</si>
  <si>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</si>
  <si>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</si>
  <si>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</si>
  <si>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</si>
  <si>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</si>
  <si>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</si>
  <si>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</si>
  <si>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</si>
  <si>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</si>
  <si>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</si>
  <si>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</si>
  <si>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</si>
  <si>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</si>
  <si>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</si>
  <si>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</si>
  <si>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</si>
  <si>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</si>
  <si>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</si>
  <si>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</si>
  <si>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</si>
  <si>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</si>
  <si>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</si>
  <si>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</si>
  <si>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</si>
  <si>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</si>
  <si>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</si>
  <si>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</si>
  <si>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</si>
  <si>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</si>
  <si>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</si>
  <si>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</si>
  <si>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</si>
  <si>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</si>
  <si>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</si>
  <si>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</si>
  <si>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</si>
  <si>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</si>
  <si>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</si>
  <si>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</si>
  <si>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</si>
  <si>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</si>
  <si>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</si>
  <si>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</si>
  <si>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</si>
  <si>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</si>
  <si>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</si>
  <si>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</si>
  <si>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</si>
  <si>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</si>
  <si>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</si>
  <si>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</si>
  <si>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</si>
  <si>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</si>
  <si>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</si>
  <si>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</si>
  <si>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</si>
  <si>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</si>
  <si>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</si>
  <si>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</si>
  <si>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</si>
  <si>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</si>
  <si>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</si>
  <si>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</si>
  <si>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</si>
  <si>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</si>
  <si>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</si>
  <si>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</si>
  <si>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</si>
  <si>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</si>
  <si>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</si>
  <si>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</si>
  <si>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</si>
  <si>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</si>
  <si>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</si>
  <si>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</si>
  <si>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</si>
  <si>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</si>
  <si>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</si>
  <si>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</si>
  <si>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</si>
  <si>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</si>
  <si>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</si>
  <si>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</si>
  <si>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</si>
  <si>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</si>
  <si>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</si>
  <si>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</si>
  <si>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</si>
  <si>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</si>
  <si>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</si>
  <si>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</si>
  <si>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</si>
  <si>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</si>
  <si>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</si>
  <si>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</si>
  <si>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</si>
  <si>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</si>
  <si>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</si>
  <si>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</si>
  <si>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</si>
  <si>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</si>
  <si>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</si>
  <si>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</si>
  <si>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</si>
  <si>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</si>
  <si>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</si>
  <si>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</si>
  <si>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</si>
  <si>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</si>
  <si>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</si>
  <si>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</si>
  <si>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</si>
  <si>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</si>
  <si>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</si>
  <si>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</si>
  <si>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</si>
  <si>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</si>
  <si>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</si>
  <si>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</si>
  <si>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</si>
  <si>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</si>
  <si>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</si>
  <si>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</si>
  <si>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</si>
  <si>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</si>
  <si>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</si>
  <si>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</si>
  <si>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</si>
  <si>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</si>
  <si>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</si>
  <si>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</si>
  <si>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</si>
  <si>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</si>
  <si>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</si>
  <si>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</si>
  <si>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</si>
  <si>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</si>
  <si>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</si>
  <si>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</si>
  <si>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</si>
  <si>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</si>
  <si>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</si>
  <si>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</si>
  <si>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</si>
  <si>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</si>
  <si>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</si>
  <si>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</si>
  <si>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</si>
  <si>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</si>
  <si>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</si>
  <si>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</si>
  <si>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</si>
  <si>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</si>
  <si>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</si>
  <si>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</si>
  <si>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</si>
  <si>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</si>
  <si>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</si>
  <si>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</si>
  <si>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</si>
  <si>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</si>
  <si>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</si>
  <si>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</si>
  <si>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</si>
  <si>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</si>
  <si>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</si>
  <si>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</si>
  <si>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</si>
  <si>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</si>
  <si>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</si>
  <si>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</si>
  <si>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</si>
  <si>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</si>
  <si>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</si>
  <si>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</si>
  <si>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</si>
  <si>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</si>
  <si>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</si>
  <si>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</si>
  <si>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</si>
  <si>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</si>
  <si>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</si>
  <si>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</si>
  <si>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</si>
  <si>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</si>
  <si>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</si>
  <si>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</si>
  <si>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</si>
  <si>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</si>
  <si>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</si>
  <si>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</si>
  <si>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</si>
  <si>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</si>
  <si>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</si>
  <si>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</si>
  <si>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</si>
  <si>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</si>
  <si>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</si>
  <si>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</si>
  <si>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</si>
  <si>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</si>
  <si>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</si>
  <si>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</si>
  <si>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</si>
  <si>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</si>
  <si>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</si>
  <si>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</si>
  <si>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</si>
  <si>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</si>
  <si>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</si>
  <si>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</si>
  <si>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</si>
  <si>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</si>
  <si>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</si>
  <si>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</si>
  <si>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</si>
  <si>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</si>
  <si>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</si>
  <si>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</si>
  <si>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</si>
  <si>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</si>
  <si>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</si>
  <si>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</si>
  <si>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</si>
  <si>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</si>
  <si>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</si>
  <si>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</si>
  <si>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</si>
  <si>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</si>
  <si>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</si>
  <si>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</si>
  <si>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</si>
  <si>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</si>
  <si>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</si>
  <si>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</si>
  <si>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</si>
  <si>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</si>
  <si>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</si>
  <si>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</si>
  <si>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</si>
  <si>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</si>
  <si>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</si>
  <si>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</si>
  <si>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</si>
  <si>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</si>
  <si>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</si>
  <si>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</si>
  <si>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</si>
  <si>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</si>
  <si>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</si>
  <si>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</si>
  <si>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</si>
  <si>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</si>
  <si>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</si>
  <si>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</si>
  <si>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</si>
  <si>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</si>
  <si>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</si>
  <si>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</si>
  <si>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</si>
  <si>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</si>
  <si>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</si>
  <si>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</si>
  <si>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</si>
  <si>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</si>
  <si>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</si>
  <si>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</si>
  <si>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</si>
  <si>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</si>
  <si>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</si>
  <si>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</si>
  <si>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</si>
  <si>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</si>
  <si>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</si>
  <si>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</si>
  <si>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</si>
  <si>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</si>
  <si>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</si>
  <si>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</si>
  <si>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</si>
  <si>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</si>
  <si>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</si>
  <si>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</si>
  <si>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</si>
  <si>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</si>
  <si>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</si>
  <si>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</si>
  <si>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</si>
  <si>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</si>
  <si>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</si>
  <si>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</si>
  <si>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</si>
  <si>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</si>
  <si>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</si>
  <si>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</si>
  <si>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</si>
  <si>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</si>
  <si>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</si>
  <si>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</si>
  <si>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</si>
  <si>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</si>
  <si>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</si>
  <si>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</si>
  <si>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</si>
  <si>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</si>
  <si>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</si>
  <si>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</si>
  <si>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</si>
  <si>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</si>
  <si>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</si>
  <si>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</si>
  <si>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</si>
  <si>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</si>
  <si>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</si>
  <si>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</si>
  <si>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</si>
  <si>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</si>
  <si>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</si>
  <si>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</si>
  <si>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</si>
  <si>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</si>
  <si>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</si>
  <si>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</si>
  <si>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</si>
  <si>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</si>
  <si>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</si>
  <si>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</si>
  <si>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</si>
  <si>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</si>
  <si>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</si>
  <si>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</si>
  <si>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</si>
  <si>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</si>
  <si>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</si>
  <si>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</si>
  <si>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</si>
  <si>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</si>
  <si>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</si>
  <si>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</si>
  <si>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</si>
  <si>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</si>
  <si>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</si>
  <si>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</si>
  <si>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</si>
  <si>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</si>
  <si>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</si>
  <si>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</si>
  <si>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</si>
  <si>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</si>
  <si>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</si>
  <si>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</si>
  <si>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</si>
  <si>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</si>
  <si>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</si>
  <si>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</si>
  <si>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</si>
  <si>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</si>
  <si>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</si>
  <si>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</si>
  <si>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</si>
  <si>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</si>
  <si>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</si>
  <si>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</si>
  <si>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</si>
  <si>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</si>
  <si>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</si>
  <si>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</si>
  <si>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</si>
  <si>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</si>
  <si>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</si>
  <si>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</si>
  <si>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</si>
  <si>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</si>
  <si>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</si>
  <si>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</si>
  <si>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</si>
  <si>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</si>
  <si>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</si>
  <si>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</si>
  <si>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</si>
  <si>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</si>
  <si>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</si>
  <si>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</si>
  <si>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</si>
  <si>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</si>
  <si>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</si>
  <si>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</si>
  <si>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</si>
  <si>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</si>
  <si>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</si>
  <si>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</si>
  <si>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</si>
  <si>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</si>
  <si>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</si>
  <si>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</si>
  <si>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</si>
  <si>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</si>
  <si>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</si>
  <si>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</si>
  <si>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</si>
  <si>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</si>
  <si>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</si>
  <si>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</si>
  <si>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</si>
  <si>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</si>
  <si>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</si>
  <si>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</si>
  <si>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</si>
  <si>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</si>
  <si>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</si>
  <si>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</si>
  <si>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</si>
  <si>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</si>
  <si>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</si>
  <si>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</si>
  <si>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</si>
  <si>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</si>
  <si>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</si>
  <si>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</si>
  <si>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</si>
  <si>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</si>
  <si>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</si>
  <si>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</si>
  <si>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</si>
  <si>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</si>
  <si>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</si>
  <si>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</si>
  <si>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</si>
  <si>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</si>
  <si>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</si>
  <si>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</si>
  <si>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</si>
  <si>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</si>
  <si>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</si>
  <si>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</si>
  <si>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</si>
  <si>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</si>
  <si>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</si>
  <si>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</si>
  <si>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</si>
  <si>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</si>
  <si>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</si>
  <si>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</si>
  <si>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</si>
  <si>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</si>
  <si>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</si>
  <si>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</si>
  <si>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</si>
  <si>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</si>
  <si>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</si>
  <si>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</si>
  <si>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</si>
  <si>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</si>
  <si>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</si>
  <si>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</si>
  <si>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</si>
  <si>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</si>
  <si>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</si>
  <si>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</si>
  <si>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</si>
  <si>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</si>
  <si>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</si>
  <si>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</si>
  <si>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</si>
  <si>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</si>
  <si>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</si>
  <si>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</si>
  <si>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</si>
  <si>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</si>
  <si>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</si>
  <si>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</si>
  <si>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</si>
  <si>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</si>
  <si>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</si>
  <si>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</si>
  <si>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</si>
  <si>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</si>
  <si>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</si>
  <si>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</si>
  <si>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</si>
  <si>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</si>
  <si>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</si>
  <si>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</si>
  <si>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</si>
  <si>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</si>
  <si>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</si>
  <si>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</si>
  <si>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</si>
  <si>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</si>
  <si>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</si>
  <si>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</si>
  <si>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</si>
  <si>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</si>
  <si>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</si>
  <si>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</si>
  <si>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</si>
  <si>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</si>
  <si>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</si>
  <si>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</si>
  <si>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</si>
  <si>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</si>
  <si>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</si>
  <si>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</si>
  <si>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</si>
  <si>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</si>
  <si>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</si>
  <si>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</si>
  <si>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</si>
  <si>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</si>
  <si>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</si>
  <si>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</si>
  <si>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</si>
  <si>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</si>
  <si>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</si>
  <si>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</si>
  <si>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</si>
  <si>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</si>
  <si>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</si>
  <si>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</si>
  <si>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</si>
  <si>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</si>
  <si>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</si>
  <si>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</si>
  <si>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</si>
  <si>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</si>
  <si>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</si>
  <si>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</si>
  <si>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</si>
  <si>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</si>
  <si>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</si>
  <si>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</si>
  <si>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</si>
  <si>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</si>
  <si>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</si>
  <si>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</si>
  <si>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</si>
  <si>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</si>
  <si>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</si>
  <si>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</si>
  <si>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</si>
  <si>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</si>
  <si>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</si>
  <si>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</si>
  <si>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</si>
  <si>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</si>
  <si>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</si>
  <si>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</si>
  <si>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</si>
  <si>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</si>
  <si>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</si>
  <si>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</si>
  <si>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</si>
  <si>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</si>
  <si>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</si>
  <si>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</si>
  <si>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</si>
  <si>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</si>
  <si>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</si>
  <si>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</si>
  <si>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</si>
  <si>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</si>
  <si>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</si>
  <si>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</si>
  <si>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</si>
  <si>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</si>
  <si>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</si>
  <si>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</si>
  <si>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</si>
  <si>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</si>
  <si>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</si>
  <si>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</si>
  <si>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</si>
  <si>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</si>
  <si>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</si>
  <si>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</si>
  <si>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</si>
  <si>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</si>
  <si>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</si>
  <si>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</si>
  <si>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</si>
  <si>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</si>
  <si>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</si>
  <si>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</si>
  <si>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</si>
  <si>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</si>
  <si>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</si>
  <si>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</si>
  <si>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</si>
  <si>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</si>
  <si>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</si>
  <si>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</si>
  <si>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</si>
  <si>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</si>
  <si>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</si>
  <si>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</si>
  <si>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</si>
  <si>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</si>
  <si>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</si>
  <si>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</si>
  <si>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</si>
  <si>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</si>
  <si>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</si>
  <si>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</si>
  <si>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</si>
  <si>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</si>
  <si>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</si>
  <si>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</si>
  <si>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</si>
  <si>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</si>
  <si>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</si>
  <si>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</si>
  <si>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</si>
  <si>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</si>
  <si>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</si>
  <si>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</si>
  <si>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</si>
  <si>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</si>
  <si>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</si>
  <si>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</si>
  <si>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</si>
  <si>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</si>
  <si>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</si>
  <si>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</si>
  <si>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</si>
  <si>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</si>
  <si>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</si>
  <si>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</si>
  <si>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</si>
  <si>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</si>
  <si>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</si>
  <si>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</si>
  <si>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</si>
  <si>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</si>
  <si>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</si>
  <si>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</si>
  <si>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</si>
  <si>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</si>
  <si>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</si>
  <si>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</si>
  <si>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</si>
  <si>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</si>
  <si>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</si>
  <si>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</si>
  <si>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</si>
  <si>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</si>
  <si>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</si>
  <si>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</si>
  <si>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</si>
  <si>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</si>
  <si>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</si>
  <si>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</si>
  <si>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</si>
  <si>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</si>
  <si>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</si>
  <si>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</si>
  <si>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</si>
  <si>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</si>
  <si>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</si>
  <si>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</si>
  <si>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</si>
  <si>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</si>
  <si>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</si>
  <si>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</si>
  <si>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</si>
  <si>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</si>
  <si>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</si>
  <si>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</si>
  <si>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</si>
  <si>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</si>
  <si>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</si>
  <si>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</si>
  <si>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</si>
  <si>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</si>
  <si>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</si>
  <si>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</si>
  <si>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</si>
  <si>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</si>
  <si>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</si>
  <si>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</si>
  <si>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</si>
  <si>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</si>
  <si>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</si>
  <si>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</si>
  <si>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</si>
  <si>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</si>
  <si>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</si>
  <si>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</si>
  <si>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</si>
  <si>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</si>
  <si>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</si>
  <si>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</si>
  <si>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</si>
  <si>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</si>
  <si>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</si>
  <si>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</si>
  <si>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</si>
  <si>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</si>
  <si>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</si>
  <si>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</si>
  <si>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</si>
  <si>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</si>
  <si>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</si>
  <si>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</si>
  <si>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</si>
  <si>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</si>
  <si>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</si>
  <si>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</si>
  <si>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</si>
  <si>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</si>
  <si>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</si>
  <si>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</si>
  <si>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</si>
  <si>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</si>
  <si>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</si>
  <si>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</si>
  <si>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</si>
  <si>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</si>
  <si>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</si>
  <si>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</si>
  <si>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</si>
  <si>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</si>
  <si>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</si>
  <si>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</si>
  <si>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</si>
  <si>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</si>
  <si>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</si>
  <si>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</si>
  <si>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</si>
  <si>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</si>
  <si>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</si>
  <si>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</si>
  <si>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</si>
  <si>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</si>
  <si>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</si>
  <si>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</si>
  <si>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</si>
  <si>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</si>
  <si>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</si>
  <si>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</si>
  <si>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</si>
  <si>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</si>
  <si>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</si>
  <si>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</si>
  <si>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</si>
  <si>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</si>
  <si>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</si>
  <si>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</si>
  <si>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</si>
  <si>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</si>
  <si>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</si>
  <si>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</si>
  <si>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</si>
  <si>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</si>
  <si>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</si>
  <si>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</si>
  <si>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</si>
  <si>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</si>
  <si>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</si>
  <si>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</si>
  <si>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</si>
  <si>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</si>
  <si>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</si>
  <si>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</si>
  <si>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</si>
  <si>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</si>
  <si>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</si>
  <si>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</si>
  <si>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</si>
  <si>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</si>
  <si>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</si>
  <si>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</si>
  <si>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</si>
  <si>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</si>
  <si>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</si>
  <si>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</si>
  <si>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</si>
  <si>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</si>
  <si>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</si>
  <si>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</si>
  <si>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</si>
  <si>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</si>
  <si>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</si>
  <si>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</si>
  <si>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</si>
  <si>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</si>
  <si>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</si>
  <si>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</si>
  <si>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</si>
  <si>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</si>
  <si>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</si>
  <si>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</si>
  <si>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</si>
  <si>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</si>
  <si>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</si>
  <si>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</si>
  <si>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</si>
  <si>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</si>
  <si>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</si>
  <si>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</si>
  <si>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</si>
  <si>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</si>
  <si>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</si>
  <si>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</si>
  <si>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</si>
  <si>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</si>
  <si>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</si>
  <si>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</si>
  <si>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</si>
  <si>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</si>
  <si>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</si>
  <si>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</si>
  <si>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</si>
  <si>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</si>
  <si>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</si>
  <si>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</si>
  <si>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</si>
  <si>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</si>
  <si>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</si>
  <si>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</si>
  <si>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</si>
  <si>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</si>
  <si>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</si>
  <si>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</si>
  <si>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</si>
  <si>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</si>
  <si>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</si>
  <si>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</si>
  <si>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</si>
  <si>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</si>
  <si>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</si>
  <si>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</si>
  <si>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</si>
  <si>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</si>
  <si>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</si>
  <si>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</si>
  <si>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</si>
  <si>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</si>
  <si>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</si>
  <si>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</si>
  <si>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</si>
  <si>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</si>
  <si>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</si>
  <si>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</si>
  <si>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</si>
  <si>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</si>
  <si>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</si>
  <si>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</si>
  <si>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</si>
  <si>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</si>
  <si>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</si>
  <si>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</si>
  <si>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</si>
  <si>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</si>
  <si>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</si>
  <si>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</si>
  <si>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</si>
  <si>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</si>
  <si>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</si>
  <si>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</si>
  <si>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</si>
  <si>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</si>
  <si>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</si>
  <si>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</si>
  <si>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</si>
  <si>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</si>
  <si>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</si>
  <si>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</si>
  <si>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</si>
  <si>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</si>
  <si>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</si>
  <si>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</si>
  <si>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</si>
  <si>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</si>
  <si>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</si>
  <si>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</si>
  <si>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</si>
  <si>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</si>
  <si>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</si>
  <si>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</si>
  <si>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</si>
  <si>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</si>
  <si>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</si>
  <si>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</si>
  <si>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</si>
  <si>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</si>
  <si>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</si>
  <si>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</si>
  <si>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</si>
  <si>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</si>
  <si>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</si>
  <si>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</si>
  <si>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</si>
  <si>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</si>
  <si>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</si>
  <si>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</si>
  <si>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</si>
  <si>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</si>
  <si>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</si>
  <si>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</si>
  <si>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</si>
  <si>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</si>
  <si>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</si>
  <si>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</si>
  <si>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</si>
  <si>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</si>
  <si>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</si>
  <si>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</si>
  <si>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</si>
  <si>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</si>
  <si>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</si>
  <si>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</si>
  <si>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</si>
  <si>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</si>
  <si>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</si>
  <si>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</si>
  <si>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</si>
  <si>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</si>
  <si>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</si>
  <si>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</si>
  <si>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</si>
  <si>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</si>
  <si>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</si>
  <si>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</si>
  <si>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</si>
  <si>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</si>
  <si>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</si>
  <si>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</si>
  <si>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</si>
  <si>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</si>
  <si>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</si>
  <si>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</si>
  <si>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</si>
  <si>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</si>
  <si>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</si>
  <si>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</si>
  <si>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</si>
  <si>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</si>
  <si>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</si>
  <si>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</si>
  <si>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</si>
  <si>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</si>
  <si>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</si>
  <si>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</si>
  <si>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</si>
  <si>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</si>
  <si>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</si>
  <si>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</si>
  <si>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</si>
  <si>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</si>
  <si>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</si>
  <si>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</si>
  <si>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</si>
  <si>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</si>
  <si>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</si>
  <si>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</si>
  <si>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</si>
  <si>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</si>
  <si>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</si>
  <si>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</si>
  <si>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</si>
  <si>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</si>
  <si>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</si>
  <si>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</si>
  <si>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</si>
  <si>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</si>
  <si>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</si>
  <si>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</si>
  <si>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</si>
  <si>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</si>
  <si>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</si>
  <si>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</si>
  <si>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</si>
  <si>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</si>
  <si>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</si>
  <si>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</si>
  <si>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</si>
  <si>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</si>
  <si>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</si>
  <si>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</si>
  <si>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</si>
  <si>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</si>
  <si>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</si>
  <si>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</si>
  <si>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</si>
  <si>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</si>
  <si>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</si>
  <si>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</si>
  <si>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</si>
  <si>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</si>
  <si>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</si>
  <si>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</si>
  <si>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</si>
  <si>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</si>
  <si>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</si>
  <si>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</si>
  <si>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</si>
  <si>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</si>
  <si>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</si>
  <si>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</si>
  <si>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</si>
  <si>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</si>
  <si>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</si>
  <si>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</si>
  <si>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</si>
  <si>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</si>
  <si>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</si>
  <si>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</si>
  <si>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</si>
  <si>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</si>
  <si>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</si>
  <si>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</si>
  <si>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</si>
  <si>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</si>
  <si>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</si>
  <si>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</si>
  <si>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</si>
  <si>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</si>
  <si>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</si>
  <si>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</si>
  <si>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</si>
  <si>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</si>
  <si>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</si>
  <si>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</si>
  <si>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</si>
  <si>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</si>
  <si>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</si>
  <si>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</si>
  <si>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</si>
  <si>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</si>
  <si>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</si>
  <si>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</si>
  <si>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</si>
  <si>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</si>
  <si>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</si>
  <si>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</si>
  <si>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</si>
  <si>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</si>
  <si>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</si>
  <si>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</si>
  <si>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</si>
  <si>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</si>
  <si>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</si>
  <si>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</si>
  <si>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</si>
  <si>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</si>
  <si>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</si>
  <si>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</si>
  <si>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</si>
  <si>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</si>
  <si>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</si>
  <si>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</si>
  <si>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</si>
  <si>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</si>
  <si>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</si>
  <si>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</si>
  <si>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</si>
  <si>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</si>
  <si>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</si>
  <si>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</si>
  <si>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</si>
  <si>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</si>
  <si>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</si>
  <si>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</si>
  <si>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</si>
  <si>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</si>
  <si>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</si>
  <si>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</si>
  <si>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</si>
  <si>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</si>
  <si>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</si>
  <si>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</si>
  <si>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</si>
  <si>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</si>
  <si>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</si>
  <si>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</si>
  <si>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</si>
  <si>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</si>
  <si>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</si>
  <si>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</si>
  <si>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</si>
  <si>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</si>
  <si>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</si>
  <si>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</si>
  <si>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</si>
  <si>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</si>
  <si>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</si>
  <si>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</si>
  <si>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</si>
  <si>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</si>
  <si>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</si>
  <si>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</si>
  <si>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</si>
  <si>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</si>
  <si>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</si>
  <si>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</si>
  <si>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</si>
  <si>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</si>
  <si>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</si>
  <si>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</si>
  <si>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</si>
  <si>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</si>
  <si>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</si>
  <si>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</si>
  <si>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</si>
  <si>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</si>
  <si>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</si>
  <si>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</si>
  <si>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</si>
  <si>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</si>
  <si>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</si>
  <si>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</si>
  <si>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</si>
  <si>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</si>
  <si>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</si>
  <si>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</si>
  <si>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</si>
  <si>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</si>
  <si>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</si>
  <si>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</si>
  <si>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</si>
  <si>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</si>
  <si>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</si>
  <si>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</si>
  <si>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</si>
  <si>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</si>
  <si>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</si>
  <si>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</si>
  <si>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</si>
  <si>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</si>
  <si>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</si>
  <si>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</si>
  <si>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</si>
  <si>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</si>
  <si>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</si>
  <si>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</si>
  <si>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</si>
  <si>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</si>
  <si>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</si>
  <si>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</si>
  <si>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</si>
  <si>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</si>
  <si>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</si>
  <si>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</si>
  <si>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</si>
  <si>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</si>
  <si>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</si>
  <si>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</si>
  <si>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</si>
  <si>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</si>
  <si>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</si>
  <si>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</si>
  <si>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</si>
  <si>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</si>
  <si>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</si>
  <si>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</si>
  <si>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</si>
  <si>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</si>
  <si>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</si>
  <si>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</si>
  <si>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</si>
  <si>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</si>
  <si>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</si>
  <si>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</si>
  <si>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</si>
  <si>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</si>
  <si>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</si>
  <si>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</si>
  <si>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</si>
  <si>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</si>
  <si>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</si>
  <si>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</si>
  <si>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</si>
  <si>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</si>
  <si>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</si>
  <si>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</si>
  <si>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</si>
  <si>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</si>
  <si>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</si>
  <si>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</si>
  <si>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</si>
  <si>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</si>
  <si>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</si>
  <si>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</si>
  <si>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</si>
  <si>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</si>
  <si>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</si>
  <si>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</si>
  <si>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</si>
  <si>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</si>
  <si>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</si>
  <si>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</si>
  <si>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</si>
  <si>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</si>
  <si>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</si>
  <si>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</si>
  <si>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</si>
  <si>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</si>
  <si>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</si>
  <si>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</si>
  <si>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</si>
  <si>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</si>
  <si>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</si>
  <si>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</si>
  <si>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</si>
  <si>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</si>
  <si>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</si>
  <si>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</si>
  <si>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</si>
  <si>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</si>
  <si>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</si>
  <si>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</si>
  <si>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</si>
  <si>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</si>
  <si>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</si>
  <si>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</si>
  <si>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</si>
  <si>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</si>
  <si>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</si>
  <si>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</si>
  <si>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</si>
  <si>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</si>
  <si>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</si>
  <si>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</si>
  <si>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</si>
  <si>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</si>
  <si>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</si>
  <si>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</si>
  <si>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</si>
  <si>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</si>
  <si>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</si>
  <si>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</si>
  <si>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</si>
  <si>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</si>
  <si>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</si>
  <si>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</si>
  <si>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</si>
  <si>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</si>
  <si>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</si>
  <si>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</si>
  <si>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</si>
  <si>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</si>
  <si>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</si>
  <si>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</si>
  <si>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</si>
  <si>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</si>
  <si>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</si>
  <si>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</si>
  <si>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</si>
  <si>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</si>
  <si>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</si>
  <si>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</si>
  <si>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</si>
  <si>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</si>
  <si>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</si>
  <si>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</si>
  <si>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</si>
  <si>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</si>
  <si>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</si>
  <si>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</si>
  <si>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</si>
  <si>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</si>
  <si>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</si>
  <si>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</si>
  <si>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</si>
  <si>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</si>
  <si>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</si>
  <si>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</si>
  <si>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</si>
  <si>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</si>
  <si>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</si>
  <si>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</si>
  <si>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</si>
  <si>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</si>
  <si>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</si>
  <si>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</si>
  <si>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</si>
  <si>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</si>
  <si>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</si>
  <si>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</si>
  <si>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</si>
  <si>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</si>
  <si>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</si>
  <si>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</si>
  <si>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</si>
  <si>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</si>
  <si>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</si>
  <si>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</si>
  <si>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</si>
  <si>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</si>
  <si>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</si>
  <si>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</si>
  <si>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</si>
  <si>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</si>
  <si>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</si>
  <si>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</si>
  <si>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</si>
  <si>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</si>
  <si>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</si>
  <si>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</si>
  <si>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</si>
  <si>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</si>
  <si>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</si>
  <si>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</si>
  <si>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</si>
  <si>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</si>
  <si>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</si>
  <si>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</si>
  <si>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</si>
  <si>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</si>
  <si>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</si>
  <si>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</si>
  <si>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</si>
  <si>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</si>
  <si>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</si>
  <si>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</si>
  <si>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</si>
  <si>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</si>
  <si>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</si>
  <si>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</si>
  <si>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</si>
  <si>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</si>
  <si>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</si>
  <si>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</si>
  <si>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</si>
  <si>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</si>
  <si>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</si>
  <si>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</si>
  <si>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</si>
  <si>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</si>
  <si>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</si>
  <si>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</si>
  <si>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</si>
  <si>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</si>
  <si>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</si>
  <si>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</si>
  <si>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</si>
  <si>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</si>
  <si>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</si>
  <si>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</si>
  <si>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</si>
  <si>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</si>
  <si>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</si>
  <si>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</si>
  <si>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</si>
  <si>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</si>
  <si>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</si>
  <si>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</si>
  <si>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</si>
  <si>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</si>
  <si>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</si>
  <si>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</si>
  <si>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</si>
  <si>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</si>
  <si>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</si>
  <si>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</si>
  <si>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</si>
  <si>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</si>
  <si>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</si>
  <si>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</si>
  <si>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</si>
  <si>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</si>
  <si>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</si>
  <si>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</si>
  <si>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</si>
  <si>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</si>
  <si>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</si>
  <si>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</si>
  <si>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</si>
  <si>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</si>
  <si>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</si>
  <si>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</si>
  <si>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</si>
  <si>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</si>
  <si>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</si>
  <si>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</si>
  <si>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</si>
  <si>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</si>
  <si>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</si>
  <si>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</si>
  <si>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</si>
  <si>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</si>
  <si>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</si>
  <si>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</si>
  <si>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</si>
  <si>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</si>
  <si>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</si>
  <si>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</si>
  <si>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</si>
  <si>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</si>
  <si>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</si>
  <si>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</si>
  <si>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</si>
  <si>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</si>
  <si>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</si>
  <si>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</si>
  <si>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</si>
  <si>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</si>
  <si>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</si>
  <si>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</si>
  <si>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</si>
  <si>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</si>
  <si>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</si>
  <si>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</si>
  <si>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</si>
  <si>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</si>
  <si>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</si>
  <si>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</si>
  <si>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</si>
  <si>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</si>
  <si>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</si>
  <si>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</si>
  <si>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</si>
  <si>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</si>
  <si>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</si>
  <si>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</si>
  <si>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</si>
  <si>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</si>
  <si>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</si>
  <si>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</si>
  <si>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</si>
  <si>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</si>
  <si>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</si>
  <si>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</si>
  <si>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</si>
  <si>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</si>
  <si>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</si>
  <si>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</si>
  <si>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</si>
  <si>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</si>
  <si>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</si>
  <si>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</si>
  <si>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</si>
  <si>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</si>
  <si>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</si>
  <si>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</si>
  <si>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</si>
  <si>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</si>
  <si>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</si>
  <si>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</si>
  <si>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</si>
  <si>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</si>
  <si>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</si>
  <si>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</si>
  <si>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</si>
  <si>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</si>
  <si>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</si>
  <si>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</si>
  <si>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</si>
  <si>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</si>
  <si>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</si>
  <si>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</si>
  <si>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</si>
  <si>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</si>
  <si>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</si>
  <si>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</si>
  <si>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</si>
  <si>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</si>
  <si>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</si>
  <si>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</si>
  <si>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</si>
  <si>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</si>
  <si>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</si>
  <si>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</si>
  <si>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</si>
  <si>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</si>
  <si>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</si>
  <si>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</si>
  <si>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</si>
  <si>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</si>
  <si>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</si>
  <si>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</si>
  <si>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</si>
  <si>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</si>
  <si>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</si>
  <si>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</si>
  <si>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</si>
  <si>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</si>
  <si>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</si>
  <si>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</si>
  <si>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</si>
  <si>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</si>
  <si>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</si>
  <si>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</si>
  <si>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</si>
  <si>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</si>
  <si>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</si>
  <si>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</si>
  <si>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</si>
  <si>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</si>
  <si>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</si>
  <si>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</si>
  <si>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</si>
  <si>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</si>
  <si>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</si>
  <si>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</si>
  <si>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</si>
  <si>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</si>
  <si>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</si>
  <si>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</si>
  <si>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</si>
  <si>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</si>
  <si>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</si>
  <si>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</si>
  <si>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</si>
  <si>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</si>
  <si>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</si>
  <si>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</si>
  <si>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</si>
  <si>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</si>
  <si>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</si>
  <si>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</si>
  <si>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</si>
  <si>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</si>
  <si>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</si>
  <si>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</si>
  <si>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</si>
  <si>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</si>
  <si>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</si>
  <si>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</si>
  <si>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</si>
  <si>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</si>
  <si>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</si>
  <si>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</si>
  <si>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</si>
  <si>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</si>
  <si>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</si>
  <si>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</si>
  <si>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</si>
  <si>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</si>
  <si>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</si>
  <si>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</si>
  <si>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</si>
  <si>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</si>
  <si>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</si>
  <si>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</si>
  <si>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</si>
  <si>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</si>
  <si>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</si>
  <si>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</si>
  <si>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</si>
  <si>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</si>
  <si>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</si>
  <si>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</si>
  <si>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</si>
  <si>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</si>
  <si>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</si>
  <si>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</si>
  <si>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</si>
  <si>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</si>
  <si>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</si>
  <si>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</si>
  <si>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</si>
  <si>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</si>
  <si>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</si>
  <si>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</si>
  <si>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</si>
  <si>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</si>
  <si>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</si>
  <si>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</si>
  <si>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</si>
  <si>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</si>
  <si>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</si>
  <si>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</si>
  <si>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</si>
  <si>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</si>
  <si>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</si>
  <si>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</si>
  <si>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</si>
  <si>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</si>
  <si>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</si>
  <si>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</si>
  <si>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</si>
  <si>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</si>
  <si>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</si>
  <si>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</si>
  <si>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</si>
  <si>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</si>
  <si>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</si>
  <si>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</si>
  <si>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</si>
  <si>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</si>
  <si>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</si>
  <si>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</si>
  <si>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</si>
  <si>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</si>
  <si>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</si>
  <si>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</si>
  <si>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</si>
  <si>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</si>
  <si>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</si>
  <si>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</si>
  <si>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</si>
  <si>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</si>
  <si>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</si>
  <si>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</si>
  <si>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</si>
  <si>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</si>
  <si>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</si>
  <si>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</si>
  <si>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</si>
  <si>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</si>
  <si>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</si>
  <si>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</si>
  <si>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</si>
  <si>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</si>
  <si>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</si>
  <si>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</si>
  <si>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</si>
  <si>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</si>
  <si>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</si>
  <si>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</si>
  <si>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</si>
  <si>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</si>
  <si>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</si>
  <si>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</si>
  <si>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</si>
  <si>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</si>
  <si>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</si>
  <si>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</si>
  <si>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</si>
  <si>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</si>
  <si>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</si>
  <si>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</si>
  <si>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</si>
  <si>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</si>
  <si>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</si>
  <si>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</si>
  <si>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</si>
  <si>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</si>
  <si>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</si>
  <si>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</si>
  <si>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</si>
  <si>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</si>
  <si>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</si>
  <si>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</si>
  <si>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</si>
  <si>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</si>
  <si>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</si>
  <si>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</si>
  <si>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</si>
  <si>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</si>
  <si>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</si>
  <si>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</si>
  <si>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</si>
  <si>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</si>
  <si>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</si>
  <si>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</si>
  <si>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</si>
  <si>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</si>
  <si>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</si>
  <si>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</si>
  <si>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</si>
  <si>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</si>
  <si>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</si>
  <si>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</si>
  <si>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</si>
  <si>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</si>
  <si>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</si>
  <si>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</si>
  <si>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</si>
  <si>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</si>
  <si>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</si>
  <si>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</si>
  <si>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</si>
  <si>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</si>
  <si>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</si>
  <si>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</si>
  <si>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</si>
  <si>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</si>
  <si>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</si>
  <si>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</si>
  <si>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</si>
  <si>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</si>
  <si>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</si>
  <si>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</si>
  <si>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</si>
  <si>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</si>
  <si>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</si>
  <si>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</si>
  <si>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</si>
  <si>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</si>
  <si>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</si>
  <si>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</si>
  <si>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</si>
  <si>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</si>
  <si>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</si>
  <si>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</si>
  <si>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</si>
  <si>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</si>
  <si>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</si>
  <si>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</si>
  <si>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</si>
  <si>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</si>
  <si>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</si>
  <si>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</si>
  <si>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</si>
  <si>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</si>
  <si>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</si>
  <si>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</si>
  <si>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</si>
  <si>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</si>
  <si>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</si>
  <si>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</si>
  <si>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</si>
  <si>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</si>
  <si>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</si>
  <si>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</si>
  <si>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</si>
  <si>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</si>
  <si>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</si>
  <si>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</si>
  <si>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</si>
  <si>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</si>
  <si>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</si>
  <si>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</si>
  <si>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</si>
  <si>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</si>
  <si>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</si>
  <si>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</si>
  <si>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</si>
  <si>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</si>
  <si>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</si>
  <si>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</si>
  <si>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</si>
  <si>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</si>
  <si>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</si>
  <si>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</si>
  <si>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</si>
  <si>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</si>
  <si>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</si>
  <si>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</si>
  <si>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</si>
  <si>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</si>
  <si>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</si>
  <si>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</si>
  <si>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</si>
  <si>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</si>
  <si>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</si>
  <si>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</si>
  <si>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</si>
  <si>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</si>
  <si>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</si>
  <si>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</si>
  <si>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</si>
  <si>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</si>
  <si>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</si>
  <si>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</si>
  <si>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</si>
  <si>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</si>
  <si>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</si>
  <si>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</si>
  <si>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</si>
  <si>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</si>
  <si>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</si>
  <si>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</si>
  <si>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</si>
  <si>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</si>
  <si>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</si>
  <si>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</si>
  <si>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</si>
  <si>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</si>
  <si>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</si>
  <si>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</si>
  <si>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</si>
  <si>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</si>
  <si>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</si>
  <si>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</si>
  <si>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</si>
  <si>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</si>
  <si>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</si>
  <si>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</si>
  <si>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</si>
  <si>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</si>
  <si>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</si>
  <si>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</si>
  <si>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</si>
  <si>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</si>
  <si>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</si>
  <si>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</si>
  <si>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</si>
  <si>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</si>
  <si>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</si>
  <si>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</si>
  <si>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</si>
  <si>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</si>
  <si>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</si>
  <si>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</si>
  <si>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</si>
  <si>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</si>
  <si>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</si>
  <si>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</si>
  <si>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</si>
  <si>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</si>
  <si>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</si>
  <si>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</si>
  <si>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</si>
  <si>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</si>
  <si>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</si>
  <si>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</si>
  <si>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</si>
  <si>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</si>
  <si>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</si>
  <si>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</si>
  <si>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</si>
  <si>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</si>
  <si>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</si>
  <si>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</si>
  <si>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</si>
  <si>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</si>
  <si>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</si>
  <si>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</si>
  <si>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</si>
  <si>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</si>
  <si>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</si>
  <si>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</si>
  <si>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</si>
  <si>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</si>
  <si>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</si>
  <si>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</si>
  <si>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</si>
  <si>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</si>
  <si>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</si>
  <si>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</si>
  <si>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</si>
  <si>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</si>
  <si>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</si>
  <si>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</si>
  <si>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</si>
  <si>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</si>
  <si>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</si>
  <si>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</si>
  <si>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</si>
  <si>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</si>
  <si>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</si>
  <si>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</si>
  <si>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</si>
  <si>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</si>
  <si>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</si>
  <si>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</si>
  <si>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</si>
  <si>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</si>
  <si>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</si>
  <si>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</si>
  <si>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</si>
  <si>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</si>
  <si>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</si>
  <si>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</si>
  <si>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</si>
  <si>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</si>
  <si>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</si>
  <si>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</si>
  <si>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</si>
  <si>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</si>
  <si>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</si>
  <si>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</si>
  <si>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</si>
  <si>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</si>
  <si>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</si>
  <si>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</si>
  <si>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</si>
  <si>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</si>
  <si>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</si>
  <si>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</si>
  <si>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</si>
  <si>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</si>
  <si>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</si>
  <si>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</si>
  <si>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</si>
  <si>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</si>
  <si>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</si>
  <si>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</si>
  <si>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</si>
  <si>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</si>
  <si>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</si>
  <si>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</si>
  <si>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</si>
  <si>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</si>
  <si>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</si>
  <si>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</si>
  <si>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</si>
  <si>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</si>
  <si>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</si>
  <si>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</si>
  <si>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</si>
  <si>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</si>
  <si>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</si>
  <si>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</si>
  <si>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</si>
  <si>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</si>
  <si>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</si>
  <si>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</si>
  <si>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</si>
  <si>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</si>
  <si>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</si>
  <si>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</si>
  <si>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</si>
  <si>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</si>
  <si>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</si>
  <si>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</si>
  <si>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</si>
  <si>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</si>
  <si>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</si>
  <si>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</si>
  <si>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</si>
  <si>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</si>
  <si>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</si>
  <si>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</si>
  <si>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</si>
  <si>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</si>
  <si>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</si>
  <si>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</si>
  <si>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</si>
  <si>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</si>
  <si>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</si>
  <si>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</si>
  <si>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</si>
  <si>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</si>
  <si>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</si>
  <si>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</si>
  <si>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</si>
  <si>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</si>
  <si>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</si>
  <si>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</si>
  <si>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</si>
  <si>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</si>
  <si>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</si>
  <si>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</si>
  <si>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</si>
  <si>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</si>
  <si>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</si>
  <si>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</si>
  <si>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</si>
  <si>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</si>
  <si>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</si>
  <si>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</si>
  <si>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</si>
  <si>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</si>
  <si>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</si>
  <si>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</si>
  <si>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</si>
  <si>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</si>
  <si>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</si>
  <si>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</si>
  <si>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</si>
  <si>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</si>
  <si>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</si>
  <si>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</si>
  <si>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</si>
  <si>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</si>
  <si>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</si>
  <si>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</si>
  <si>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</si>
  <si>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</si>
  <si>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</si>
  <si>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</si>
  <si>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</si>
  <si>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</si>
  <si>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</si>
  <si>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</si>
  <si>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</si>
  <si>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</si>
  <si>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</si>
  <si>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</si>
  <si>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</si>
  <si>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</si>
  <si>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</si>
  <si>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</si>
  <si>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</si>
  <si>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</si>
  <si>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</si>
  <si>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</si>
  <si>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</si>
  <si>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</si>
  <si>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</si>
  <si>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</si>
  <si>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</si>
  <si>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</si>
  <si>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</si>
  <si>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</si>
  <si>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</si>
  <si>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</si>
  <si>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</si>
  <si>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</si>
  <si>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</si>
  <si>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</si>
  <si>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</si>
  <si>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</si>
  <si>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</si>
  <si>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</si>
  <si>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</si>
  <si>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</si>
  <si>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</si>
  <si>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</si>
  <si>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</si>
  <si>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</si>
  <si>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</si>
  <si>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</si>
  <si>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</si>
  <si>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</si>
  <si>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</si>
  <si>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</si>
  <si>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</si>
  <si>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</si>
  <si>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</si>
  <si>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</si>
  <si>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</si>
  <si>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</si>
  <si>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</si>
  <si>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</si>
  <si>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</si>
  <si>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</si>
  <si>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</si>
  <si>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</si>
  <si>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</si>
  <si>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</si>
  <si>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</si>
  <si>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</si>
  <si>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</si>
  <si>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</si>
  <si>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</si>
  <si>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</si>
  <si>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</si>
  <si>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</si>
  <si>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</si>
  <si>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</si>
  <si>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</si>
  <si>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</si>
  <si>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</si>
  <si>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</si>
  <si>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</si>
  <si>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</si>
  <si>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</si>
  <si>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</si>
  <si>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</si>
  <si>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</si>
  <si>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</si>
  <si>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</si>
  <si>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</si>
  <si>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</si>
  <si>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</si>
  <si>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</si>
  <si>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</si>
  <si>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</si>
  <si>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</si>
  <si>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</si>
  <si>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</si>
  <si>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</si>
  <si>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</si>
  <si>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</si>
  <si>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</si>
  <si>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</si>
  <si>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</si>
  <si>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</si>
  <si>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</si>
  <si>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</si>
  <si>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</si>
  <si>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</si>
  <si>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</si>
  <si>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</si>
  <si>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</si>
  <si>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</si>
  <si>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</si>
  <si>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</si>
  <si>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</si>
  <si>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</si>
  <si>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</si>
  <si>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</si>
  <si>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</si>
  <si>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</si>
  <si>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</si>
  <si>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</si>
  <si>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</si>
  <si>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</si>
  <si>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</si>
  <si>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</si>
  <si>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</si>
  <si>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</si>
  <si>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</si>
  <si>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</si>
  <si>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</si>
  <si>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</si>
  <si>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</si>
  <si>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</si>
  <si>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</si>
  <si>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</si>
  <si>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</si>
  <si>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</si>
  <si>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</si>
  <si>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</si>
  <si>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</si>
  <si>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</si>
  <si>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</si>
  <si>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</si>
  <si>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</si>
  <si>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</si>
  <si>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</si>
  <si>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</si>
  <si>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</si>
  <si>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</si>
  <si>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</si>
  <si>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</si>
  <si>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</si>
  <si>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</si>
  <si>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</si>
  <si>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</si>
  <si>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</si>
  <si>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</si>
  <si>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</si>
  <si>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</si>
  <si>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</si>
  <si>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</si>
  <si>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</si>
  <si>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</si>
  <si>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</si>
  <si>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</si>
  <si>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</si>
  <si>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</si>
  <si>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</si>
  <si>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</si>
  <si>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</si>
  <si>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</si>
  <si>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</si>
  <si>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</si>
  <si>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</si>
  <si>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</si>
  <si>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</si>
  <si>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</si>
  <si>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</si>
  <si>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</si>
  <si>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</si>
  <si>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</si>
  <si>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</si>
  <si>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</si>
  <si>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</si>
  <si>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</si>
  <si>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</si>
  <si>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</si>
  <si>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</si>
  <si>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</si>
  <si>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</si>
  <si>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</si>
  <si>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</si>
  <si>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</si>
  <si>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</si>
  <si>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</si>
  <si>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</si>
  <si>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</si>
  <si>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</si>
  <si>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</si>
  <si>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</si>
  <si>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</si>
  <si>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</si>
  <si>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</si>
  <si>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</si>
  <si>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</si>
  <si>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</si>
  <si>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</si>
  <si>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</si>
  <si>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</si>
  <si>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</si>
  <si>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</si>
  <si>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</si>
  <si>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</si>
  <si>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</si>
  <si>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</si>
  <si>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</si>
  <si>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</si>
  <si>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</si>
  <si>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</si>
  <si>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</si>
  <si>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</si>
  <si>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</si>
  <si>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</si>
  <si>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</si>
  <si>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</si>
  <si>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</si>
  <si>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</si>
  <si>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</si>
  <si>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</si>
  <si>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</si>
  <si>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</si>
  <si>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</si>
  <si>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</si>
  <si>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</si>
  <si>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</si>
  <si>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</si>
  <si>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</si>
  <si>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</si>
  <si>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</si>
  <si>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</si>
  <si>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</si>
  <si>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</si>
  <si>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</si>
  <si>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</si>
  <si>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</si>
  <si>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</si>
  <si>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</si>
  <si>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</si>
  <si>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</si>
  <si>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</si>
  <si>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</si>
  <si>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</si>
  <si>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</si>
  <si>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</si>
  <si>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</si>
  <si>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</si>
  <si>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</si>
  <si>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</si>
  <si>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</si>
  <si>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</si>
  <si>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</si>
  <si>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</si>
  <si>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</si>
  <si>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</si>
  <si>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</si>
  <si>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</si>
  <si>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</si>
  <si>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</si>
  <si>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</si>
  <si>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</si>
  <si>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</si>
  <si>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</si>
  <si>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</si>
  <si>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</si>
  <si>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</si>
  <si>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</si>
  <si>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</si>
  <si>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</si>
  <si>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</si>
  <si>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</si>
  <si>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</si>
  <si>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</si>
  <si>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</si>
  <si>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</si>
  <si>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</si>
  <si>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</si>
  <si>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</si>
  <si>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</si>
  <si>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</si>
  <si>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</si>
  <si>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</si>
  <si>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</si>
  <si>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</si>
  <si>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</si>
  <si>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</si>
  <si>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</si>
  <si>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</si>
  <si>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</si>
  <si>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</si>
  <si>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</si>
  <si>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</si>
  <si>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</si>
  <si>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</si>
  <si>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</si>
  <si>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</si>
  <si>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</si>
  <si>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</si>
  <si>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</si>
  <si>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</si>
  <si>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</si>
  <si>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</si>
  <si>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</si>
  <si>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</si>
  <si>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</si>
  <si>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</si>
  <si>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</si>
  <si>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</si>
  <si>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</si>
  <si>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</si>
  <si>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</si>
  <si>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</si>
  <si>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</si>
  <si>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</si>
  <si>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</si>
  <si>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</si>
  <si>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</si>
  <si>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</si>
  <si>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</si>
  <si>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</si>
  <si>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</si>
  <si>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</si>
  <si>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</si>
  <si>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</si>
  <si>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</si>
  <si>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</si>
  <si>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</si>
  <si>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</si>
  <si>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</si>
  <si>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</si>
  <si>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</si>
  <si>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</si>
  <si>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</si>
  <si>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</si>
  <si>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</si>
  <si>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</si>
  <si>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</si>
  <si>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</si>
  <si>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</si>
  <si>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</si>
  <si>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</si>
  <si>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</si>
  <si>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</si>
  <si>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</si>
  <si>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</si>
  <si>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</si>
  <si>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</si>
  <si>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</si>
  <si>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</si>
  <si>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</si>
  <si>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</si>
  <si>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</si>
  <si>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</si>
  <si>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</si>
  <si>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</si>
  <si>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</si>
  <si>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</si>
  <si>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</si>
  <si>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</si>
  <si>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</si>
  <si>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</si>
  <si>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</si>
  <si>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</si>
  <si>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</si>
  <si>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</si>
  <si>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</si>
  <si>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</si>
  <si>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</si>
  <si>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</si>
  <si>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</si>
  <si>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</si>
  <si>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</si>
  <si>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</si>
  <si>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</si>
  <si>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</si>
  <si>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</si>
  <si>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</si>
  <si>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</si>
  <si>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</si>
  <si>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</si>
  <si>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</si>
  <si>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</si>
  <si>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</si>
  <si>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</si>
  <si>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</si>
  <si>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</si>
  <si>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</si>
  <si>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</si>
  <si>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</si>
  <si>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</si>
  <si>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</si>
  <si>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</si>
  <si>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</si>
  <si>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</si>
  <si>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</si>
  <si>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</si>
  <si>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</si>
  <si>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</si>
  <si>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</si>
  <si>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</si>
  <si>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</si>
  <si>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</si>
  <si>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</si>
  <si>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</si>
  <si>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</si>
  <si>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</si>
  <si>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</si>
  <si>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</si>
  <si>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</si>
  <si>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</si>
  <si>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</si>
  <si>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</si>
  <si>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</si>
  <si>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</si>
  <si>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</si>
  <si>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</si>
  <si>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</si>
  <si>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</si>
  <si>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</si>
  <si>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</si>
  <si>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</si>
  <si>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</si>
  <si>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</si>
  <si>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</si>
  <si>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</si>
  <si>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</si>
  <si>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</si>
  <si>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</si>
  <si>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</si>
  <si>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</si>
  <si>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</si>
  <si>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</si>
  <si>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</si>
  <si>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</si>
  <si>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</si>
  <si>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</si>
  <si>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</si>
  <si>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</si>
  <si>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</si>
  <si>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</si>
  <si>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</si>
  <si>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</si>
  <si>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</si>
  <si>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</si>
  <si>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</si>
  <si>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</si>
  <si>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</si>
  <si>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</si>
  <si>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</si>
  <si>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</si>
  <si>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</si>
  <si>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</si>
  <si>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</si>
  <si>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</si>
  <si>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</si>
  <si>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</si>
  <si>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</si>
  <si>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</si>
  <si>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</si>
  <si>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</si>
  <si>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</si>
  <si>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</si>
  <si>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</si>
  <si>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</si>
  <si>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</si>
  <si>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</si>
  <si>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</si>
  <si>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</si>
  <si>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</si>
  <si>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</si>
  <si>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</si>
  <si>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</si>
  <si>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</si>
  <si>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</si>
  <si>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</si>
  <si>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</si>
  <si>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</si>
  <si>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</si>
  <si>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</si>
  <si>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</si>
  <si>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</si>
  <si>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</si>
  <si>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</si>
  <si>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</si>
  <si>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</si>
  <si>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</si>
  <si>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</si>
  <si>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</si>
  <si>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</si>
  <si>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</si>
  <si>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</si>
  <si>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</si>
  <si>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</si>
  <si>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</si>
  <si>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</si>
  <si>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</si>
  <si>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</si>
  <si>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</si>
  <si>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</si>
  <si>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</si>
  <si>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</si>
  <si>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</si>
  <si>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</si>
  <si>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</si>
  <si>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</si>
  <si>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</si>
  <si>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</si>
  <si>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</si>
  <si>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</si>
  <si>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</si>
  <si>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</si>
  <si>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</si>
  <si>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</si>
  <si>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</si>
  <si>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</si>
  <si>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</si>
  <si>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</si>
  <si>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</si>
  <si>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</si>
  <si>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</si>
  <si>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</si>
  <si>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</si>
  <si>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</si>
  <si>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</si>
  <si>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</si>
  <si>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</si>
  <si>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</si>
  <si>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</si>
  <si>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</si>
  <si>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</si>
  <si>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</si>
  <si>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</si>
  <si>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</si>
  <si>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</si>
  <si>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</si>
  <si>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</si>
  <si>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</si>
  <si>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</si>
  <si>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</si>
  <si>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</si>
  <si>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</si>
  <si>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</si>
  <si>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</si>
  <si>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</si>
  <si>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</si>
  <si>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</si>
  <si>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</si>
  <si>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</si>
  <si>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</si>
  <si>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</si>
  <si>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</si>
  <si>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</si>
  <si>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</si>
  <si>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</si>
  <si>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</si>
  <si>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</si>
  <si>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</si>
  <si>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</si>
  <si>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</si>
  <si>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</si>
  <si>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</si>
  <si>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</si>
  <si>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</si>
  <si>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</si>
  <si>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</si>
  <si>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</si>
  <si>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</si>
  <si>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</si>
  <si>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</si>
  <si>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</si>
  <si>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</si>
  <si>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</si>
  <si>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</si>
  <si>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</si>
  <si>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</si>
  <si>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</si>
  <si>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</si>
  <si>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</si>
  <si>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</si>
  <si>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</si>
  <si>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</si>
  <si>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</si>
  <si>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</si>
  <si>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</si>
  <si>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</si>
  <si>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</si>
  <si>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</si>
  <si>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</si>
  <si>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</si>
  <si>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</si>
  <si>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</si>
  <si>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</si>
  <si>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</si>
  <si>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</si>
  <si>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</si>
  <si>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</si>
  <si>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</si>
  <si>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</si>
  <si>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</si>
  <si>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</si>
  <si>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</si>
  <si>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</si>
  <si>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</si>
  <si>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</si>
  <si>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</si>
  <si>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</si>
  <si>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</si>
  <si>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</si>
  <si>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</si>
  <si>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</si>
  <si>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</si>
  <si>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</si>
  <si>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</si>
  <si>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</si>
  <si>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</si>
  <si>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</si>
  <si>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</si>
  <si>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</si>
  <si>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</si>
  <si>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</si>
  <si>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</si>
  <si>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</si>
  <si>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</si>
  <si>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</si>
  <si>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</si>
  <si>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</si>
  <si>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</si>
  <si>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</si>
  <si>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</si>
  <si>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</si>
  <si>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</si>
  <si>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</si>
  <si>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</si>
  <si>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</si>
  <si>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</si>
  <si>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</si>
  <si>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</si>
  <si>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</si>
  <si>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</si>
  <si>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</si>
  <si>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</si>
  <si>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</si>
  <si>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</si>
  <si>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</si>
  <si>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</si>
  <si>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</si>
  <si>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</si>
  <si>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</si>
  <si>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</si>
  <si>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</si>
  <si>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</si>
  <si>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</si>
  <si>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</si>
  <si>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</si>
  <si>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</si>
  <si>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</si>
  <si>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</si>
  <si>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</si>
  <si>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</si>
  <si>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</si>
  <si>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</si>
  <si>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</si>
  <si>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</si>
  <si>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</si>
  <si>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</si>
  <si>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</si>
  <si>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</si>
  <si>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</si>
  <si>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</si>
  <si>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</si>
  <si>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</si>
  <si>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</si>
  <si>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</si>
  <si>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</si>
  <si>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</si>
  <si>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</si>
  <si>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</si>
  <si>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</si>
  <si>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</si>
  <si>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</si>
  <si>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</si>
  <si>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</si>
  <si>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</si>
  <si>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</si>
  <si>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</si>
  <si>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</si>
  <si>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</si>
  <si>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</si>
  <si>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</si>
  <si>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</si>
  <si>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</si>
  <si>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</si>
  <si>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</si>
  <si>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</si>
  <si>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</si>
  <si>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</si>
  <si>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</si>
  <si>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</si>
  <si>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</si>
  <si>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</si>
  <si>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</si>
  <si>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</si>
  <si>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</si>
  <si>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</si>
  <si>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</si>
  <si>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</si>
  <si>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</si>
  <si>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</si>
  <si>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</si>
  <si>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</si>
  <si>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</si>
  <si>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</si>
  <si>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</si>
  <si>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</si>
  <si>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</si>
  <si>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</si>
  <si>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</si>
  <si>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</si>
  <si>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</si>
  <si>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</si>
  <si>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</si>
  <si>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</si>
  <si>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</si>
  <si>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</si>
  <si>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</si>
  <si>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</si>
  <si>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</si>
  <si>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</si>
  <si>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</si>
  <si>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</si>
  <si>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</si>
  <si>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</si>
  <si>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</si>
  <si>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</si>
  <si>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</si>
  <si>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</si>
  <si>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</si>
  <si>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</si>
  <si>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</si>
  <si>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</si>
  <si>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</si>
  <si>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</si>
  <si>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</si>
  <si>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</si>
  <si>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</si>
  <si>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</si>
  <si>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</si>
  <si>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</si>
  <si>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</si>
  <si>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</si>
  <si>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</si>
  <si>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</si>
  <si>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</si>
  <si>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</si>
  <si>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</si>
  <si>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</si>
  <si>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</si>
  <si>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</si>
  <si>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</si>
  <si>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</si>
  <si>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</si>
  <si>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</si>
  <si>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</si>
  <si>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</si>
  <si>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</si>
  <si>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</si>
  <si>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</si>
  <si>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</si>
  <si>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</si>
  <si>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</si>
  <si>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</si>
  <si>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</si>
  <si>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</si>
  <si>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</si>
  <si>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</si>
  <si>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</si>
  <si>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</si>
  <si>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</si>
  <si>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</si>
  <si>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</si>
  <si>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</si>
  <si>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</si>
  <si>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</si>
  <si>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</si>
  <si>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</si>
  <si>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</si>
  <si>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</si>
  <si>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</si>
  <si>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</si>
  <si>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</si>
  <si>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</si>
  <si>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</si>
  <si>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</si>
  <si>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</si>
  <si>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</si>
  <si>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</si>
  <si>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</si>
  <si>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</si>
  <si>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</si>
  <si>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</si>
  <si>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</si>
  <si>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</si>
  <si>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</si>
  <si>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</si>
  <si>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</si>
  <si>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</si>
  <si>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</si>
  <si>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</si>
  <si>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</si>
  <si>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</si>
  <si>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</si>
  <si>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</si>
  <si>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</si>
  <si>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</si>
  <si>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</si>
  <si>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</si>
  <si>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</si>
  <si>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</si>
  <si>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</si>
  <si>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</si>
  <si>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</si>
  <si>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</si>
  <si>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</si>
  <si>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</si>
  <si>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</si>
  <si>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</si>
  <si>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</si>
  <si>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</si>
  <si>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</si>
  <si>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</si>
  <si>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</si>
  <si>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</si>
  <si>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</si>
  <si>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</si>
  <si>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</si>
  <si>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</si>
  <si>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</si>
  <si>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</si>
  <si>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</si>
  <si>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</si>
  <si>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</si>
  <si>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</si>
  <si>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</si>
  <si>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</si>
  <si>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</si>
  <si>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</si>
  <si>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</si>
  <si>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</si>
  <si>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</si>
  <si>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</si>
  <si>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</si>
  <si>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</si>
  <si>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</si>
  <si>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</si>
  <si>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</si>
  <si>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</si>
  <si>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</si>
  <si>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</si>
  <si>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</si>
  <si>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</si>
  <si>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</si>
  <si>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</si>
  <si>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</si>
  <si>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</si>
  <si>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</si>
  <si>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</si>
  <si>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</si>
  <si>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</si>
  <si>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</si>
  <si>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</si>
  <si>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</si>
  <si>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</si>
  <si>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</si>
  <si>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</si>
  <si>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</si>
  <si>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</si>
  <si>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</si>
  <si>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</si>
  <si>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</si>
  <si>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</si>
  <si>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</si>
  <si>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</si>
  <si>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</si>
  <si>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</si>
  <si>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</si>
  <si>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</si>
  <si>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</si>
  <si>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</si>
  <si>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</si>
  <si>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</si>
  <si>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</si>
  <si>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</si>
  <si>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</si>
  <si>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</si>
  <si>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</si>
  <si>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</si>
  <si>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</si>
  <si>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</si>
  <si>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</si>
  <si>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</si>
  <si>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</si>
  <si>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</si>
  <si>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</si>
  <si>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</si>
  <si>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</si>
  <si>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</si>
  <si>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</si>
  <si>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</si>
  <si>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</si>
  <si>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</si>
  <si>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</si>
  <si>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</si>
  <si>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</si>
  <si>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</si>
  <si>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</si>
  <si>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</si>
  <si>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</si>
  <si>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</si>
  <si>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</si>
  <si>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</si>
  <si>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</si>
  <si>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</si>
  <si>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</si>
  <si>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</si>
  <si>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</si>
  <si>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</si>
  <si>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</si>
  <si>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</si>
  <si>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</si>
  <si>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</si>
  <si>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</si>
  <si>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</si>
  <si>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</si>
  <si>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</si>
  <si>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</si>
  <si>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</si>
  <si>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</si>
  <si>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</si>
  <si>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</si>
  <si>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</si>
  <si>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</si>
  <si>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</si>
  <si>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</si>
  <si>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</si>
  <si>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</si>
  <si>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</si>
  <si>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</si>
  <si>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</si>
  <si>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</si>
  <si>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</si>
  <si>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</si>
  <si>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</si>
  <si>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</si>
  <si>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</si>
  <si>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</si>
  <si>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</si>
  <si>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</si>
  <si>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</si>
  <si>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</si>
  <si>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</si>
  <si>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</si>
  <si>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</si>
  <si>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</si>
  <si>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</si>
  <si>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</si>
  <si>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</si>
  <si>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</si>
  <si>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</si>
  <si>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</si>
  <si>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</si>
  <si>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</si>
  <si>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</si>
  <si>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</si>
  <si>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</si>
  <si>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</si>
  <si>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</si>
  <si>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</si>
  <si>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</si>
  <si>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</si>
  <si>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</si>
  <si>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</si>
  <si>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</si>
  <si>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</si>
  <si>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</si>
  <si>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</si>
  <si>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</si>
  <si>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</si>
  <si>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</si>
  <si>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</si>
  <si>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</si>
  <si>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</si>
  <si>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</si>
  <si>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</si>
  <si>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</si>
  <si>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</si>
  <si>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</si>
  <si>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</si>
  <si>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</si>
  <si>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</si>
  <si>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</si>
  <si>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</si>
  <si>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</si>
  <si>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</si>
  <si>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</si>
  <si>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</si>
  <si>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</si>
  <si>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</si>
  <si>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</si>
  <si>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</si>
  <si>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</si>
  <si>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</si>
  <si>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</si>
  <si>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</si>
  <si>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</si>
  <si>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</si>
  <si>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</si>
  <si>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</si>
  <si>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</si>
  <si>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</si>
  <si>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</si>
  <si>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</si>
  <si>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</si>
  <si>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</si>
  <si>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</si>
  <si>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</si>
  <si>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</si>
  <si>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</si>
  <si>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</si>
  <si>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</si>
  <si>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</si>
  <si>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</si>
  <si>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</si>
  <si>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</si>
  <si>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</si>
  <si>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</si>
  <si>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</si>
  <si>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</si>
  <si>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</si>
  <si>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</si>
  <si>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</si>
  <si>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</si>
  <si>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</si>
  <si>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</si>
  <si>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</si>
  <si>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</si>
  <si>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</si>
  <si>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</si>
  <si>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</si>
  <si>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</si>
  <si>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</si>
  <si>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</si>
  <si>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</si>
  <si>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</si>
  <si>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</si>
  <si>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</si>
  <si>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</si>
  <si>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</si>
  <si>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</si>
  <si>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</si>
  <si>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</si>
  <si>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</si>
  <si>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</si>
  <si>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</si>
  <si>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</si>
  <si>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</si>
  <si>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</si>
  <si>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</si>
  <si>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</si>
  <si>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</si>
  <si>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</si>
  <si>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</si>
  <si>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</si>
  <si>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</si>
  <si>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</si>
  <si>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</si>
  <si>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</si>
  <si>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</si>
  <si>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</si>
  <si>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</si>
  <si>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</si>
  <si>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</si>
  <si>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</si>
  <si>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</si>
  <si>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</si>
  <si>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</si>
  <si>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</si>
  <si>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</si>
  <si>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</si>
  <si>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</si>
  <si>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</si>
  <si>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</si>
  <si>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</si>
  <si>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</si>
  <si>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</si>
  <si>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</si>
  <si>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</si>
  <si>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</si>
  <si>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</si>
  <si>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</si>
  <si>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</si>
  <si>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</si>
  <si>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</si>
  <si>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</si>
  <si>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</si>
  <si>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</si>
  <si>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</si>
  <si>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</si>
  <si>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</si>
  <si>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</si>
  <si>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</si>
  <si>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</si>
  <si>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</si>
  <si>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</si>
  <si>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</si>
  <si>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</si>
  <si>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</si>
  <si>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</si>
  <si>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</si>
  <si>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</si>
  <si>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</si>
  <si>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</si>
  <si>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</si>
  <si>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</si>
  <si>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</si>
  <si>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</si>
  <si>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</si>
  <si>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</si>
  <si>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</si>
  <si>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</si>
  <si>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</si>
  <si>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</si>
  <si>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</si>
  <si>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</si>
  <si>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</si>
  <si>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</si>
  <si>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</si>
  <si>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</si>
  <si>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</si>
  <si>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</si>
  <si>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</si>
  <si>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</si>
  <si>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</si>
  <si>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</si>
  <si>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</si>
  <si>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</si>
  <si>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</si>
  <si>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</si>
  <si>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</si>
  <si>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</si>
  <si>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</si>
  <si>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</si>
  <si>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</si>
  <si>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</si>
  <si>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</si>
  <si>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</si>
  <si>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</si>
  <si>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</si>
  <si>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</si>
  <si>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</si>
  <si>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</si>
  <si>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</si>
  <si>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</si>
  <si>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</si>
  <si>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</si>
  <si>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</si>
  <si>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</si>
  <si>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</si>
  <si>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</si>
  <si>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</si>
  <si>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</si>
  <si>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</si>
  <si>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</si>
  <si>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</si>
  <si>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</si>
  <si>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</si>
  <si>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</si>
  <si>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</si>
  <si>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</si>
  <si>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</si>
  <si>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</si>
  <si>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</si>
  <si>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</si>
  <si>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</si>
  <si>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</si>
  <si>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</si>
  <si>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</si>
  <si>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</si>
  <si>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</si>
  <si>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</si>
  <si>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</si>
  <si>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</si>
  <si>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</si>
  <si>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</si>
  <si>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</si>
  <si>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</si>
  <si>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</si>
  <si>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</si>
  <si>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</si>
  <si>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</si>
  <si>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</si>
  <si>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</si>
  <si>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</si>
  <si>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</si>
  <si>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</si>
  <si>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</si>
  <si>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</si>
  <si>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</si>
  <si>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</si>
  <si>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</si>
  <si>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</si>
  <si>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</si>
  <si>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</si>
  <si>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</si>
  <si>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</si>
  <si>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</si>
  <si>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</si>
  <si>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</si>
  <si>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</si>
  <si>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</si>
  <si>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</si>
  <si>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</si>
  <si>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</si>
  <si>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</si>
  <si>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</si>
  <si>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</si>
  <si>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</si>
  <si>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</si>
  <si>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</si>
  <si>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</si>
  <si>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</si>
  <si>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</si>
  <si>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</si>
  <si>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</si>
  <si>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</si>
  <si>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</si>
  <si>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</si>
  <si>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</si>
  <si>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</si>
  <si>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</si>
  <si>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</si>
  <si>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</si>
  <si>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</si>
  <si>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</si>
  <si>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</si>
  <si>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</si>
  <si>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</si>
  <si>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</si>
  <si>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</si>
  <si>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</si>
  <si>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</si>
  <si>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</si>
  <si>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</si>
  <si>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</si>
  <si>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</si>
  <si>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</si>
  <si>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</si>
  <si>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</si>
  <si>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</si>
  <si>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</si>
  <si>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</si>
  <si>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</si>
  <si>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</si>
  <si>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</si>
  <si>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</si>
  <si>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</si>
  <si>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</si>
  <si>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</si>
  <si>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</si>
  <si>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</si>
  <si>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</si>
  <si>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</si>
  <si>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</si>
  <si>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</si>
  <si>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</si>
  <si>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</si>
  <si>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</si>
  <si>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</si>
  <si>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</si>
  <si>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</si>
  <si>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</si>
  <si>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</si>
  <si>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</si>
  <si>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</si>
  <si>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</si>
  <si>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</si>
  <si>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</si>
  <si>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</si>
  <si>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</si>
  <si>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</si>
  <si>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</si>
  <si>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</si>
  <si>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</si>
  <si>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</si>
  <si>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</si>
  <si>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</si>
  <si>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</si>
  <si>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</si>
  <si>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</si>
  <si>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</si>
  <si>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</si>
  <si>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</si>
  <si>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</si>
  <si>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</si>
  <si>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</si>
  <si>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</si>
  <si>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</si>
  <si>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</si>
  <si>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</si>
  <si>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</si>
  <si>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</si>
  <si>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</si>
  <si>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</si>
  <si>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</si>
  <si>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</si>
  <si>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</si>
  <si>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</si>
  <si>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</si>
  <si>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</si>
  <si>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</si>
  <si>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</si>
  <si>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</si>
  <si>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</si>
  <si>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</si>
  <si>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</si>
  <si>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</si>
  <si>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</si>
  <si>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</si>
  <si>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</si>
  <si>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</si>
  <si>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</si>
  <si>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</si>
  <si>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</si>
  <si>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</si>
  <si>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</si>
  <si>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</si>
  <si>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</si>
  <si>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</si>
  <si>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</si>
  <si>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</si>
  <si>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</si>
  <si>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</si>
  <si>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</si>
  <si>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</si>
  <si>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</si>
  <si>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</si>
  <si>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</si>
  <si>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</si>
  <si>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</si>
  <si>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</si>
  <si>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</si>
  <si>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</si>
  <si>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</si>
  <si>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</si>
  <si>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</si>
  <si>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</si>
  <si>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</si>
  <si>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</si>
  <si>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</si>
  <si>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</si>
  <si>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</si>
  <si>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</si>
  <si>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</si>
  <si>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</si>
  <si>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</si>
  <si>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</si>
  <si>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</si>
  <si>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</si>
  <si>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</si>
  <si>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</si>
  <si>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</si>
  <si>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</si>
  <si>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</si>
  <si>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</si>
  <si>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</si>
  <si>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</si>
  <si>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</si>
  <si>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</si>
  <si>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</si>
  <si>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</si>
  <si>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</si>
  <si>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</si>
  <si>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</si>
  <si>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</si>
  <si>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</si>
  <si>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</si>
  <si>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</si>
  <si>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</si>
  <si>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</si>
  <si>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</si>
  <si>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</si>
  <si>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</si>
  <si>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</si>
  <si>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</si>
  <si>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</si>
  <si>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</si>
  <si>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</si>
  <si>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</si>
  <si>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</si>
  <si>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</si>
  <si>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</si>
  <si>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</si>
  <si>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</si>
  <si>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</si>
  <si>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</si>
  <si>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</si>
  <si>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</si>
  <si>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</si>
  <si>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</si>
  <si>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</si>
  <si>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</si>
  <si>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</si>
  <si>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</si>
  <si>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</si>
  <si>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</si>
  <si>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</si>
  <si>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</si>
  <si>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</si>
  <si>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</si>
  <si>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</si>
  <si>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</si>
  <si>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</si>
  <si>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</si>
  <si>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</si>
  <si>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</si>
  <si>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</si>
  <si>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</si>
  <si>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</si>
  <si>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</si>
  <si>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</si>
  <si>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</si>
  <si>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</si>
  <si>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</si>
  <si>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</si>
  <si>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</si>
  <si>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</si>
  <si>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</si>
  <si>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</si>
  <si>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</si>
  <si>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</si>
  <si>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</si>
  <si>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</si>
  <si>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</si>
  <si>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</si>
  <si>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</si>
  <si>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</si>
  <si>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</si>
  <si>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</si>
  <si>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</si>
  <si>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</si>
  <si>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</si>
  <si>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</si>
  <si>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</si>
  <si>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</si>
  <si>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</si>
  <si>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</si>
  <si>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</si>
  <si>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</si>
  <si>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</si>
  <si>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</si>
  <si>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</si>
  <si>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</si>
  <si>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</si>
  <si>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</si>
  <si>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</si>
  <si>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</si>
  <si>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</si>
  <si>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</si>
  <si>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</si>
  <si>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</si>
  <si>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</si>
  <si>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</si>
  <si>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</si>
  <si>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</si>
  <si>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</si>
  <si>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</si>
  <si>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</si>
  <si>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</si>
  <si>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</si>
  <si>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</si>
  <si>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</si>
  <si>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</si>
  <si>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</si>
  <si>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</si>
  <si>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</si>
  <si>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</si>
  <si>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</si>
  <si>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</si>
  <si>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</si>
  <si>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</si>
  <si>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</si>
  <si>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</si>
  <si>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</si>
  <si>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</si>
  <si>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</si>
  <si>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</si>
  <si>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</si>
  <si>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</si>
  <si>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</si>
  <si>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</si>
  <si>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</si>
  <si>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</si>
  <si>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</si>
  <si>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</si>
  <si>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</si>
  <si>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</si>
  <si>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</si>
  <si>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</si>
  <si>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</si>
  <si>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</si>
  <si>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</si>
  <si>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</si>
  <si>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</si>
  <si>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</si>
  <si>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</si>
  <si>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</si>
  <si>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</si>
  <si>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</si>
  <si>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</si>
  <si>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</si>
  <si>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</si>
  <si>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</si>
  <si>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</si>
  <si>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</si>
  <si>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</si>
  <si>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</si>
  <si>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</si>
  <si>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</si>
  <si>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</si>
  <si>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</si>
  <si>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</si>
  <si>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</si>
  <si>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</si>
  <si>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</si>
  <si>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</si>
  <si>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</si>
  <si>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</si>
  <si>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</si>
  <si>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</si>
  <si>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</si>
  <si>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</si>
  <si>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</si>
  <si>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</si>
  <si>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</si>
  <si>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</si>
  <si>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</si>
  <si>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</si>
  <si>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</si>
  <si>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</si>
  <si>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</si>
  <si>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</si>
  <si>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</si>
  <si>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</si>
  <si>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</si>
  <si>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</si>
  <si>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</si>
  <si>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</si>
  <si>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</si>
  <si>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</si>
  <si>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</si>
  <si>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</si>
  <si>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</si>
  <si>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</si>
  <si>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</si>
  <si>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</si>
  <si>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</si>
  <si>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</si>
  <si>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</si>
  <si>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</si>
  <si>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</si>
  <si>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</si>
  <si>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</si>
  <si>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</si>
  <si>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</si>
  <si>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</si>
  <si>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</si>
  <si>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</si>
  <si>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</si>
  <si>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</si>
  <si>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</si>
  <si>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</si>
  <si>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</si>
  <si>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</si>
  <si>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</si>
  <si>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</si>
  <si>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</si>
  <si>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</si>
  <si>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</si>
  <si>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</si>
  <si>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</si>
  <si>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</si>
  <si>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</si>
  <si>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</si>
  <si>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</si>
  <si>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</si>
  <si>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</si>
  <si>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</si>
  <si>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</si>
  <si>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</si>
  <si>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</si>
  <si>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</si>
  <si>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</si>
  <si>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</si>
  <si>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</si>
  <si>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</si>
  <si>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</si>
  <si>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</si>
  <si>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</si>
  <si>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</si>
  <si>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</si>
  <si>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</si>
  <si>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</si>
  <si>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</si>
  <si>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</si>
  <si>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</si>
  <si>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</si>
  <si>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</si>
  <si>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</si>
  <si>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</si>
  <si>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</si>
  <si>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</si>
  <si>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</si>
  <si>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</si>
  <si>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</si>
  <si>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</si>
  <si>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</si>
  <si>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</si>
  <si>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</si>
  <si>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</si>
  <si>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</si>
  <si>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</si>
  <si>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</si>
  <si>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</si>
  <si>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</si>
  <si>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</si>
  <si>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</si>
  <si>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</si>
  <si>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</si>
  <si>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</si>
  <si>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</si>
  <si>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</si>
  <si>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</si>
  <si>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</si>
  <si>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</si>
  <si>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</si>
  <si>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</si>
  <si>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</si>
  <si>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</si>
  <si>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</si>
  <si>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</si>
  <si>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</si>
  <si>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</si>
  <si>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</si>
  <si>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</si>
  <si>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</si>
  <si>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</si>
  <si>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</si>
  <si>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</si>
  <si>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</si>
  <si>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</si>
  <si>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</si>
  <si>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</si>
  <si>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</si>
  <si>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</si>
  <si>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</si>
  <si>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</si>
  <si>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</si>
  <si>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</si>
  <si>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</si>
  <si>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</si>
  <si>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</si>
  <si>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</si>
  <si>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</si>
  <si>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</si>
  <si>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</si>
  <si>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</si>
  <si>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</si>
  <si>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</si>
  <si>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</si>
  <si>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</si>
  <si>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</si>
  <si>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</si>
  <si>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</si>
  <si>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</si>
  <si>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</si>
  <si>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</si>
  <si>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</si>
  <si>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</si>
  <si>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</si>
  <si>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</si>
  <si>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</si>
  <si>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</si>
  <si>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</si>
  <si>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</si>
  <si>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</si>
  <si>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</si>
  <si>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</si>
  <si>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</si>
  <si>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</si>
  <si>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</si>
  <si>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</si>
  <si>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</si>
  <si>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</si>
  <si>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</si>
  <si>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</si>
  <si>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</si>
  <si>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</si>
  <si>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</si>
  <si>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</si>
  <si>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</si>
  <si>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</si>
  <si>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</si>
  <si>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</si>
  <si>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</si>
  <si>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</si>
  <si>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</si>
  <si>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</si>
  <si>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</si>
  <si>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</si>
  <si>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</si>
  <si>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</si>
  <si>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</si>
  <si>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</si>
  <si>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</si>
  <si>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</si>
  <si>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</si>
  <si>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</si>
  <si>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</si>
  <si>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</si>
  <si>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</si>
  <si>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</si>
  <si>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</si>
  <si>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</si>
  <si>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</si>
  <si>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</si>
  <si>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</si>
  <si>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</si>
  <si>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</si>
  <si>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</si>
  <si>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</si>
  <si>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</si>
  <si>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</si>
  <si>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</si>
  <si>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</si>
  <si>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</si>
  <si>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</si>
  <si>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</si>
  <si>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</si>
  <si>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</si>
  <si>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</si>
  <si>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</si>
  <si>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</si>
  <si>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</si>
  <si>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</si>
  <si>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</si>
  <si>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</si>
  <si>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</si>
  <si>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</si>
  <si>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</si>
  <si>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</si>
  <si>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</si>
  <si>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</si>
  <si>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</si>
  <si>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</si>
  <si>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</si>
  <si>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</si>
  <si>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</si>
  <si>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</si>
  <si>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</si>
  <si>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</si>
  <si>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</si>
  <si>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</si>
  <si>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</si>
  <si>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</si>
  <si>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</si>
  <si>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</si>
  <si>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</si>
  <si>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</si>
  <si>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</si>
  <si>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</si>
  <si>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</si>
  <si>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</si>
  <si>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</si>
  <si>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</si>
  <si>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</si>
  <si>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</si>
  <si>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</si>
  <si>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</si>
  <si>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</si>
  <si>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</si>
  <si>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</si>
  <si>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</si>
  <si>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</si>
  <si>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</si>
  <si>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</si>
  <si>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</si>
  <si>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</si>
  <si>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</si>
  <si>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</si>
  <si>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</si>
  <si>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</si>
  <si>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</si>
  <si>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</si>
  <si>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</si>
  <si>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</si>
  <si>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</si>
  <si>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</si>
  <si>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</si>
  <si>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</si>
  <si>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</si>
  <si>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</si>
  <si>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</si>
  <si>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</si>
  <si>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</si>
  <si>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</si>
  <si>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</si>
  <si>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</si>
  <si>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</si>
  <si>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</si>
  <si>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</si>
  <si>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</si>
  <si>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</si>
  <si>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</si>
  <si>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</si>
  <si>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</si>
  <si>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</si>
  <si>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</si>
  <si>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</si>
  <si>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</si>
  <si>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</si>
  <si>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</si>
  <si>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</si>
  <si>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</si>
  <si>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</si>
  <si>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</si>
  <si>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</si>
  <si>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</si>
  <si>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</si>
  <si>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</si>
  <si>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</si>
  <si>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</si>
  <si>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</si>
  <si>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</si>
  <si>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</si>
  <si>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</si>
  <si>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</si>
  <si>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</si>
  <si>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</si>
  <si>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</si>
  <si>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</si>
  <si>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</si>
  <si>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</si>
  <si>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</si>
  <si>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</si>
  <si>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</si>
  <si>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</si>
  <si>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</si>
  <si>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</si>
  <si>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</si>
  <si>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</si>
  <si>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</si>
  <si>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</si>
  <si>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</si>
  <si>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</si>
  <si>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</si>
  <si>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</si>
  <si>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</si>
  <si>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</si>
  <si>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</si>
  <si>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</si>
  <si>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</si>
  <si>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</si>
  <si>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</si>
  <si>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</si>
  <si>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</si>
  <si>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</si>
  <si>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</si>
  <si>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</si>
  <si>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</si>
  <si>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</si>
  <si>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</si>
  <si>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</si>
  <si>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</si>
  <si>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</si>
  <si>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</si>
  <si>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</si>
  <si>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</si>
  <si>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</si>
  <si>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</si>
  <si>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</si>
  <si>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</si>
  <si>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</si>
  <si>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</si>
  <si>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</si>
  <si>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</si>
  <si>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</si>
  <si>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</si>
  <si>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</si>
  <si>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</si>
  <si>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</si>
  <si>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</si>
  <si>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</si>
  <si>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</si>
  <si>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</si>
  <si>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</si>
  <si>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</si>
  <si>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</si>
  <si>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</si>
  <si>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</si>
  <si>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</si>
  <si>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</si>
  <si>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</si>
  <si>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</si>
  <si>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</si>
  <si>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</si>
  <si>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</si>
  <si>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</si>
  <si>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</si>
  <si>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</si>
  <si>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</si>
  <si>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</si>
  <si>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</si>
  <si>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</si>
  <si>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</si>
  <si>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</si>
  <si>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</si>
  <si>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</si>
  <si>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</si>
  <si>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</si>
  <si>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</si>
  <si>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</si>
  <si>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</si>
  <si>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</si>
  <si>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</si>
  <si>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</si>
  <si>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</si>
  <si>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</si>
  <si>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</si>
  <si>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</si>
  <si>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</si>
  <si>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</si>
  <si>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</si>
  <si>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</si>
  <si>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</si>
  <si>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</si>
  <si>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</si>
  <si>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</si>
  <si>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</si>
  <si>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</si>
  <si>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</si>
  <si>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</si>
  <si>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</si>
  <si>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</si>
  <si>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</si>
  <si>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</si>
  <si>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</si>
  <si>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</si>
  <si>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</si>
  <si>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</si>
  <si>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</si>
  <si>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</si>
  <si>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</si>
  <si>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</si>
  <si>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</si>
  <si>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</si>
  <si>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</si>
  <si>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</si>
  <si>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</si>
  <si>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</si>
  <si>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</si>
  <si>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</si>
  <si>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</si>
  <si>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</si>
  <si>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</si>
  <si>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</si>
  <si>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</si>
  <si>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</si>
  <si>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</si>
  <si>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</si>
  <si>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</si>
  <si>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</si>
  <si>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</si>
  <si>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</si>
  <si>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</si>
  <si>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</si>
  <si>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</si>
  <si>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</si>
  <si>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</si>
  <si>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</si>
  <si>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</si>
  <si>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</si>
  <si>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</si>
  <si>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</si>
  <si>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</si>
  <si>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</si>
  <si>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</si>
  <si>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</si>
  <si>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</si>
  <si>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</si>
  <si>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</si>
  <si>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</si>
  <si>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</si>
  <si>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</si>
  <si>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</si>
  <si>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</si>
  <si>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</si>
  <si>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</si>
  <si>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</si>
  <si>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</si>
  <si>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</si>
  <si>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</si>
  <si>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</si>
  <si>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</si>
  <si>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</si>
  <si>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</si>
  <si>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</si>
  <si>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</si>
  <si>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</si>
  <si>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</si>
  <si>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</si>
  <si>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</si>
  <si>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</si>
  <si>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</si>
  <si>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</si>
  <si>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</si>
  <si>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</si>
  <si>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</si>
  <si>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</si>
  <si>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</si>
  <si>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</si>
  <si>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</si>
  <si>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</si>
  <si>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</si>
  <si>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</si>
  <si>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</si>
  <si>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</si>
  <si>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</si>
  <si>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</si>
  <si>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</si>
  <si>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</si>
  <si>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</si>
  <si>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</si>
  <si>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</si>
  <si>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</si>
  <si>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</si>
  <si>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</si>
  <si>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</si>
  <si>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</si>
  <si>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</si>
  <si>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</si>
  <si>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</si>
  <si>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</si>
  <si>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</si>
  <si>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</si>
  <si>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</si>
  <si>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</si>
  <si>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</si>
  <si>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</si>
  <si>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</si>
  <si>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</si>
  <si>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</si>
  <si>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</si>
  <si>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</si>
  <si>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</si>
  <si>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</si>
  <si>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</si>
  <si>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</si>
  <si>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</si>
  <si>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</si>
  <si>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</si>
  <si>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</si>
  <si>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</si>
  <si>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</si>
  <si>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</si>
  <si>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</si>
  <si>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</si>
  <si>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</si>
  <si>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</si>
  <si>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</si>
  <si>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</si>
  <si>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</si>
  <si>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</si>
  <si>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</si>
  <si>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</si>
  <si>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</si>
  <si>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</si>
  <si>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</si>
  <si>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</si>
  <si>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</si>
  <si>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</si>
  <si>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</si>
  <si>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</si>
  <si>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</si>
  <si>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</si>
  <si>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</si>
  <si>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</si>
  <si>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</si>
  <si>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</si>
  <si>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</si>
  <si>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</si>
  <si>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</si>
  <si>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</si>
  <si>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</si>
  <si>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</si>
  <si>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</si>
  <si>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</si>
  <si>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</si>
  <si>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</si>
  <si>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</si>
  <si>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</si>
  <si>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</si>
  <si>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</si>
  <si>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</si>
  <si>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</si>
  <si>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</si>
  <si>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</si>
  <si>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</si>
  <si>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</si>
  <si>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</si>
  <si>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</si>
  <si>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</si>
  <si>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</si>
  <si>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</si>
  <si>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</si>
  <si>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</si>
  <si>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</si>
  <si>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</si>
  <si>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</si>
  <si>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</si>
  <si>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</si>
  <si>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</si>
  <si>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</si>
  <si>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</si>
  <si>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</si>
  <si>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</si>
  <si>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</si>
  <si>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</si>
  <si>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</si>
  <si>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</si>
  <si>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</si>
  <si>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</si>
  <si>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</si>
  <si>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</si>
  <si>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</si>
  <si>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</si>
  <si>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</si>
  <si>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</si>
  <si>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</si>
  <si>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</si>
  <si>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</si>
  <si>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</si>
  <si>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</si>
  <si>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</si>
  <si>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</si>
  <si>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</si>
  <si>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</si>
  <si>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</si>
  <si>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</si>
  <si>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</si>
  <si>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</si>
  <si>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</si>
  <si>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</si>
  <si>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</si>
  <si>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</si>
  <si>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</si>
  <si>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</si>
  <si>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</si>
  <si>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</si>
  <si>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</si>
  <si>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</si>
  <si>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</si>
  <si>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</si>
  <si>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</si>
  <si>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</si>
  <si>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</si>
  <si>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</si>
  <si>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</si>
  <si>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</si>
  <si>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</si>
  <si>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</si>
  <si>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</si>
  <si>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</si>
  <si>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</si>
  <si>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</si>
  <si>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</si>
  <si>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</si>
  <si>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</si>
  <si>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</si>
  <si>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</si>
  <si>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</si>
  <si>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</si>
  <si>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</si>
  <si>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</si>
  <si>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</si>
  <si>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</si>
  <si>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</si>
  <si>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</si>
  <si>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</si>
  <si>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</si>
  <si>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</si>
  <si>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</si>
  <si>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</si>
  <si>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</si>
  <si>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</si>
  <si>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</si>
  <si>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</si>
  <si>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</si>
  <si>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</si>
  <si>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</si>
  <si>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</si>
  <si>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</si>
  <si>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</si>
  <si>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</si>
  <si>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</si>
  <si>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</si>
  <si>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</si>
  <si>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</si>
  <si>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</si>
  <si>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</si>
  <si>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</si>
  <si>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</si>
  <si>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</si>
  <si>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</si>
  <si>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</si>
  <si>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</si>
  <si>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</si>
  <si>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</si>
  <si>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</si>
  <si>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</si>
  <si>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</si>
  <si>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</si>
  <si>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</si>
  <si>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</si>
  <si>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</si>
  <si>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</si>
  <si>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</si>
  <si>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</si>
  <si>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</si>
  <si>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</si>
  <si>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</si>
  <si>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</si>
  <si>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</si>
  <si>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</si>
  <si>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</si>
  <si>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</si>
  <si>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</si>
  <si>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</si>
  <si>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</si>
  <si>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</si>
  <si>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</si>
  <si>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</si>
  <si>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</si>
  <si>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</si>
  <si>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</si>
  <si>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</si>
  <si>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</si>
  <si>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</si>
  <si>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</si>
  <si>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</si>
  <si>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</si>
  <si>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</si>
  <si>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</si>
  <si>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</si>
  <si>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</si>
  <si>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</si>
  <si>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</si>
  <si>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</si>
  <si>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</si>
  <si>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</si>
  <si>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</si>
  <si>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</si>
  <si>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</si>
  <si>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</si>
  <si>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</si>
  <si>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</si>
  <si>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</si>
  <si>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</si>
  <si>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</si>
  <si>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</si>
  <si>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</si>
  <si>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</si>
  <si>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</si>
  <si>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</si>
  <si>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</si>
  <si>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</si>
  <si>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</si>
  <si>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</si>
  <si>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</si>
  <si>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</si>
  <si>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</si>
  <si>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</si>
  <si>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</si>
  <si>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</si>
  <si>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</si>
  <si>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</si>
  <si>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</si>
  <si>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</si>
  <si>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</si>
  <si>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</si>
  <si>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</si>
  <si>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</si>
  <si>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</si>
  <si>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</si>
  <si>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</si>
  <si>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</si>
  <si>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</si>
  <si>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</si>
  <si>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</si>
  <si>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</si>
  <si>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</si>
  <si>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</si>
  <si>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</si>
  <si>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</si>
  <si>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</si>
  <si>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</si>
  <si>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</si>
  <si>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</si>
  <si>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</si>
  <si>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</si>
  <si>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</si>
  <si>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</si>
  <si>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</si>
  <si>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</si>
  <si>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</si>
  <si>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</si>
  <si>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</si>
  <si>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</si>
  <si>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</si>
  <si>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</si>
  <si>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</si>
  <si>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</si>
  <si>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</si>
  <si>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</si>
  <si>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</si>
  <si>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</si>
  <si>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</si>
  <si>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</si>
  <si>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</si>
  <si>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</si>
  <si>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</si>
  <si>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</si>
  <si>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</si>
  <si>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</si>
  <si>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</si>
  <si>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</si>
  <si>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</si>
  <si>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</si>
  <si>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</si>
  <si>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</si>
  <si>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</si>
  <si>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</si>
  <si>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</si>
  <si>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</si>
  <si>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</si>
  <si>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</si>
  <si>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</si>
  <si>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</si>
  <si>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</si>
  <si>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</si>
  <si>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</si>
  <si>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</si>
  <si>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</si>
  <si>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</si>
  <si>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</si>
  <si>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</si>
  <si>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</si>
  <si>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</si>
  <si>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</si>
  <si>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</si>
  <si>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</si>
  <si>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</si>
  <si>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</si>
  <si>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</si>
  <si>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</si>
  <si>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</si>
  <si>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</si>
  <si>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</si>
  <si>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</si>
  <si>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</si>
  <si>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</si>
  <si>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</si>
  <si>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</si>
  <si>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</si>
  <si>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</si>
  <si>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</si>
  <si>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</si>
  <si>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</si>
  <si>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</si>
  <si>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</si>
  <si>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</si>
  <si>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</si>
  <si>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</si>
  <si>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</si>
  <si>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</si>
  <si>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</si>
  <si>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</si>
  <si>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</si>
  <si>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</si>
  <si>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</si>
  <si>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</si>
  <si>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</si>
  <si>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</si>
  <si>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</si>
  <si>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</si>
  <si>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</si>
  <si>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</si>
  <si>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</si>
  <si>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</si>
  <si>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</si>
  <si>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</si>
  <si>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</si>
  <si>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</si>
  <si>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</si>
  <si>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</si>
  <si>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</si>
  <si>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</si>
  <si>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</si>
  <si>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</si>
  <si>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</si>
  <si>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</si>
  <si>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</si>
  <si>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</si>
  <si>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</si>
  <si>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</si>
  <si>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</si>
  <si>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</si>
  <si>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</si>
  <si>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</si>
  <si>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</si>
  <si>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</si>
  <si>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</si>
  <si>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</si>
  <si>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</si>
  <si>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</si>
  <si>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</si>
  <si>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</si>
  <si>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</si>
  <si>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</si>
  <si>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</si>
  <si>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</si>
  <si>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</si>
  <si>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</si>
  <si>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</si>
  <si>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</si>
  <si>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</si>
  <si>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</si>
  <si>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</si>
  <si>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</si>
  <si>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</si>
  <si>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</si>
  <si>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</si>
  <si>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</si>
  <si>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</si>
  <si>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</si>
  <si>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</si>
  <si>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</si>
  <si>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</si>
  <si>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</si>
  <si>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</si>
  <si>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</si>
  <si>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</si>
  <si>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</si>
  <si>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</si>
  <si>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</si>
  <si>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</si>
  <si>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</si>
  <si>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</si>
  <si>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</si>
  <si>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</si>
  <si>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</si>
  <si>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</si>
  <si>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</si>
  <si>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</si>
  <si>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</si>
  <si>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</si>
  <si>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</si>
  <si>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</si>
  <si>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</si>
  <si>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</si>
  <si>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</si>
  <si>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</si>
  <si>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</si>
  <si>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</si>
  <si>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</si>
  <si>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</si>
  <si>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</si>
  <si>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</si>
  <si>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</si>
  <si>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</si>
  <si>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</si>
  <si>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</si>
  <si>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</si>
  <si>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</si>
  <si>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</si>
  <si>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</si>
  <si>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</si>
  <si>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</si>
  <si>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</si>
  <si>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</si>
  <si>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</si>
  <si>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</si>
  <si>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</si>
  <si>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</si>
  <si>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</si>
  <si>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</si>
  <si>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</si>
  <si>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</si>
  <si>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</si>
  <si>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</si>
  <si>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</si>
  <si>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</si>
  <si>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</si>
  <si>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</si>
  <si>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</si>
  <si>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</si>
  <si>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</si>
  <si>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</si>
  <si>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</si>
  <si>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</si>
  <si>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</si>
  <si>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</si>
  <si>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</si>
  <si>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</si>
  <si>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</si>
  <si>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</si>
  <si>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</si>
  <si>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</si>
  <si>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</si>
  <si>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</si>
  <si>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</si>
  <si>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</si>
  <si>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</si>
  <si>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</si>
  <si>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</si>
  <si>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</si>
  <si>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</si>
  <si>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</si>
  <si>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</si>
  <si>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</si>
  <si>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</si>
  <si>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</si>
  <si>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</si>
  <si>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</si>
  <si>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</si>
  <si>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</si>
  <si>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</si>
  <si>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</si>
  <si>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</si>
  <si>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</si>
  <si>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</si>
  <si>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</si>
  <si>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</si>
  <si>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</si>
  <si>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</si>
  <si>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</si>
  <si>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</si>
  <si>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</si>
  <si>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</si>
  <si>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</si>
  <si>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</si>
  <si>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</si>
  <si>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</si>
  <si>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</si>
  <si>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</si>
  <si>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</si>
  <si>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</si>
  <si>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</si>
  <si>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</si>
  <si>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</si>
  <si>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</si>
  <si>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</si>
  <si>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</si>
  <si>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</si>
  <si>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</si>
  <si>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</si>
  <si>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</si>
  <si>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</si>
  <si>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</si>
  <si>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</si>
  <si>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</si>
  <si>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</si>
  <si>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</si>
  <si>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</si>
  <si>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</si>
  <si>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</si>
  <si>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</si>
  <si>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</si>
  <si>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</si>
  <si>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</si>
  <si>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</si>
  <si>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</si>
  <si>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</si>
  <si>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</si>
  <si>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</si>
  <si>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</si>
  <si>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</si>
  <si>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</si>
  <si>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</si>
  <si>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</si>
  <si>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</si>
  <si>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</si>
  <si>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</si>
  <si>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</si>
  <si>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</si>
  <si>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</si>
  <si>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</si>
  <si>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</si>
  <si>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</si>
  <si>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</si>
  <si>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</si>
  <si>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</si>
  <si>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</si>
  <si>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</si>
  <si>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</si>
  <si>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</si>
  <si>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</si>
  <si>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</si>
  <si>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</si>
  <si>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</si>
  <si>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</si>
  <si>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</si>
  <si>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</si>
  <si>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</si>
  <si>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</si>
  <si>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</si>
  <si>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</si>
  <si>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</si>
  <si>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</si>
  <si>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</si>
  <si>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</si>
  <si>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</si>
  <si>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</si>
  <si>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</si>
  <si>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</si>
  <si>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</si>
  <si>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</si>
  <si>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</si>
  <si>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</si>
  <si>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</si>
  <si>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</si>
  <si>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</si>
  <si>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</si>
  <si>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</si>
  <si>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</si>
  <si>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</si>
  <si>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</si>
  <si>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</si>
  <si>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</si>
  <si>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</si>
  <si>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</si>
  <si>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</si>
  <si>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</si>
  <si>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</si>
  <si>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</si>
  <si>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</si>
  <si>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</si>
  <si>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</si>
  <si>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</si>
  <si>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</si>
  <si>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</si>
  <si>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</si>
  <si>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</si>
  <si>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</si>
  <si>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</si>
  <si>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</si>
  <si>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</si>
  <si>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</si>
  <si>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</si>
  <si>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</si>
  <si>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</si>
  <si>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</si>
  <si>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</si>
  <si>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</si>
  <si>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</si>
  <si>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</si>
  <si>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</si>
  <si>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</si>
  <si>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</si>
  <si>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</si>
  <si>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</si>
  <si>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</si>
  <si>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</si>
  <si>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</si>
  <si>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</si>
  <si>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</si>
  <si>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</si>
  <si>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</si>
  <si>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</si>
  <si>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</si>
  <si>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</si>
  <si>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</si>
  <si>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</si>
  <si>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</si>
  <si>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</si>
  <si>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</si>
  <si>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</si>
  <si>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</si>
  <si>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</si>
  <si>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</si>
  <si>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</si>
  <si>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</si>
  <si>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</si>
  <si>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</si>
  <si>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</si>
  <si>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</si>
  <si>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</si>
  <si>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</si>
  <si>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</si>
  <si>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</si>
  <si>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</si>
  <si>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</si>
  <si>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</si>
  <si>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</si>
  <si>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</si>
  <si>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</si>
  <si>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</si>
  <si>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</si>
  <si>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</si>
  <si>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</si>
  <si>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</si>
  <si>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</si>
  <si>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</si>
  <si>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</si>
  <si>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</si>
  <si>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</si>
  <si>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</si>
  <si>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</si>
  <si>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</si>
  <si>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</si>
  <si>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</si>
  <si>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</si>
  <si>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</si>
  <si>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</si>
  <si>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</si>
  <si>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</si>
  <si>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</si>
  <si>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</si>
  <si>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</si>
  <si>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</si>
  <si>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</si>
  <si>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</si>
  <si>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</si>
  <si>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</si>
  <si>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</si>
  <si>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</si>
  <si>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</si>
  <si>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</si>
  <si>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</si>
  <si>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</si>
  <si>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</si>
  <si>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</si>
  <si>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</si>
  <si>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</si>
  <si>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</si>
  <si>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</si>
  <si>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</si>
  <si>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</si>
  <si>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</si>
  <si>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</si>
  <si>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</si>
  <si>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</si>
  <si>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</si>
  <si>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</si>
  <si>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</si>
  <si>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</si>
  <si>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</si>
  <si>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</si>
  <si>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</si>
  <si>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</si>
  <si>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</si>
  <si>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</si>
  <si>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</si>
  <si>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</si>
  <si>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</si>
  <si>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</si>
  <si>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</si>
  <si>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</si>
  <si>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</si>
  <si>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</si>
  <si>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</si>
  <si>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</si>
  <si>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</si>
  <si>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</si>
  <si>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</si>
  <si>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</si>
  <si>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</si>
  <si>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</si>
  <si>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</si>
  <si>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</si>
  <si>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</si>
  <si>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</si>
  <si>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</si>
  <si>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</si>
  <si>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</si>
  <si>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</si>
  <si>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</si>
  <si>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</si>
  <si>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</si>
  <si>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</si>
  <si>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</si>
  <si>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</si>
  <si>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</si>
  <si>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</si>
  <si>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</si>
  <si>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</si>
  <si>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</si>
  <si>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</si>
  <si>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</si>
  <si>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</si>
  <si>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</si>
  <si>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</si>
  <si>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</si>
  <si>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</si>
  <si>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</si>
  <si>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</si>
  <si>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</si>
  <si>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</si>
  <si>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</si>
  <si>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</si>
  <si>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</si>
  <si>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</si>
  <si>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</si>
  <si>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</si>
  <si>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</si>
  <si>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</si>
  <si>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</si>
  <si>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</si>
  <si>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</si>
  <si>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</si>
  <si>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</si>
  <si>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</si>
  <si>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</si>
  <si>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</si>
  <si>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</si>
  <si>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</si>
  <si>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</si>
  <si>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</si>
  <si>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</si>
  <si>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</si>
  <si>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</si>
  <si>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</si>
  <si>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</si>
  <si>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</si>
  <si>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</si>
  <si>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</si>
  <si>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</si>
  <si>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</si>
  <si>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</si>
  <si>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</si>
  <si>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</si>
  <si>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</si>
  <si>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</si>
  <si>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</si>
  <si>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</si>
  <si>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</si>
  <si>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</si>
  <si>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</si>
  <si>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</si>
  <si>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</si>
  <si>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</si>
  <si>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</si>
  <si>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</si>
  <si>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</si>
  <si>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</si>
  <si>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</si>
  <si>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</si>
  <si>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</si>
  <si>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</si>
  <si>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</si>
  <si>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</si>
  <si>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</si>
  <si>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</si>
  <si>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</si>
  <si>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</si>
  <si>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</si>
  <si>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</si>
  <si>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</si>
  <si>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</si>
  <si>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</si>
  <si>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</si>
  <si>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</si>
  <si>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</si>
  <si>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</si>
  <si>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</si>
  <si>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</si>
  <si>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</si>
  <si>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</si>
  <si>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</si>
  <si>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</si>
  <si>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</si>
  <si>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</si>
  <si>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</si>
  <si>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</si>
  <si>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</si>
  <si>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</si>
  <si>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</si>
  <si>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</si>
  <si>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</si>
  <si>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</si>
  <si>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</si>
  <si>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</si>
  <si>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</si>
  <si>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</si>
  <si>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</si>
  <si>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</si>
  <si>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</si>
  <si>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</si>
  <si>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</si>
  <si>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</si>
  <si>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</si>
  <si>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</si>
  <si>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</si>
  <si>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</si>
  <si>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</si>
  <si>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</si>
  <si>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</si>
  <si>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</si>
  <si>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</si>
  <si>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</si>
  <si>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</si>
  <si>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</si>
  <si>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</si>
  <si>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</si>
  <si>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</si>
  <si>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</si>
  <si>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</si>
  <si>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</si>
  <si>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</si>
  <si>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</si>
  <si>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</si>
  <si>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</si>
  <si>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</si>
  <si>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</si>
  <si>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</si>
  <si>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</si>
  <si>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</si>
  <si>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</si>
  <si>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</si>
  <si>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</si>
  <si>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</si>
  <si>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</si>
  <si>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</si>
  <si>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</si>
  <si>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</si>
  <si>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</si>
  <si>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</si>
  <si>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</si>
  <si>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</si>
  <si>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</si>
  <si>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</si>
  <si>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</si>
  <si>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</si>
  <si>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</si>
  <si>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</si>
  <si>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</si>
  <si>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</si>
  <si>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</si>
  <si>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</si>
  <si>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</si>
  <si>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</si>
  <si>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</si>
  <si>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</si>
  <si>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</si>
  <si>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</si>
  <si>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</si>
  <si>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</si>
  <si>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</si>
  <si>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</si>
  <si>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</si>
  <si>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</si>
  <si>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</si>
  <si>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</si>
  <si>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</si>
  <si>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</si>
  <si>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</si>
  <si>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</si>
  <si>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</si>
  <si>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</si>
  <si>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</si>
  <si>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</si>
  <si>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</si>
  <si>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</si>
  <si>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</si>
  <si>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</si>
  <si>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</si>
  <si>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</si>
  <si>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</si>
  <si>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</si>
  <si>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</si>
  <si>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</si>
  <si>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</si>
  <si>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</si>
  <si>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</si>
  <si>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</si>
  <si>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</si>
  <si>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</si>
  <si>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</si>
  <si>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</si>
  <si>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</si>
  <si>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</si>
  <si>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</si>
  <si>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</si>
  <si>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</si>
  <si>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</si>
  <si>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</si>
  <si>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</si>
  <si>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</si>
  <si>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</si>
  <si>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</si>
  <si>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</si>
  <si>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</si>
  <si>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</si>
  <si>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</si>
  <si>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</si>
  <si>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</si>
  <si>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</si>
  <si>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</si>
  <si>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</si>
  <si>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</si>
  <si>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</si>
  <si>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</si>
  <si>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</si>
  <si>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</si>
  <si>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</si>
  <si>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</si>
  <si>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</si>
  <si>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</si>
  <si>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</si>
  <si>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</si>
  <si>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</si>
  <si>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</si>
  <si>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</si>
  <si>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</si>
  <si>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</si>
  <si>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</si>
  <si>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</si>
  <si>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</si>
  <si>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</si>
  <si>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</si>
  <si>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</si>
  <si>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</si>
  <si>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</si>
  <si>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</si>
  <si>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</si>
  <si>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</si>
  <si>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</si>
  <si>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</si>
  <si>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</si>
  <si>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</si>
  <si>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</si>
  <si>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</si>
  <si>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</si>
  <si>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</si>
  <si>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</si>
  <si>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</si>
  <si>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</si>
  <si>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</si>
  <si>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</si>
  <si>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</si>
  <si>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</si>
  <si>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</si>
  <si>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</si>
  <si>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</si>
  <si>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</si>
  <si>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</si>
  <si>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</si>
  <si>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</si>
  <si>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</si>
  <si>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</si>
  <si>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</si>
  <si>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</si>
  <si>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</si>
  <si>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</si>
  <si>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</si>
  <si>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</si>
  <si>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</si>
  <si>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</si>
  <si>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</si>
  <si>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</si>
  <si>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</si>
  <si>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</si>
  <si>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</si>
  <si>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</si>
  <si>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</si>
  <si>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</si>
  <si>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</si>
  <si>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</si>
  <si>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</si>
  <si>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</si>
  <si>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</si>
  <si>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</si>
  <si>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</si>
  <si>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</si>
  <si>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</si>
  <si>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</si>
  <si>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</si>
  <si>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</si>
  <si>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</si>
  <si>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</si>
  <si>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</si>
  <si>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</si>
  <si>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</si>
  <si>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</si>
  <si>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</si>
  <si>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</si>
  <si>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</si>
  <si>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</si>
  <si>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</si>
  <si>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</si>
  <si>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</si>
  <si>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</si>
  <si>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</si>
  <si>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</si>
  <si>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</si>
  <si>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</si>
  <si>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</si>
  <si>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</si>
  <si>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</si>
  <si>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</si>
  <si>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</si>
  <si>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</si>
  <si>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</si>
  <si>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</si>
  <si>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</si>
  <si>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</si>
  <si>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</si>
  <si>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</si>
  <si>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</si>
  <si>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</si>
  <si>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</si>
  <si>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</si>
  <si>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</si>
  <si>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</si>
  <si>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</si>
  <si>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</si>
  <si>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</si>
  <si>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</si>
  <si>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</si>
  <si>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</si>
  <si>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</si>
  <si>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</si>
  <si>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</si>
  <si>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</si>
  <si>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</si>
  <si>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</si>
  <si>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</si>
  <si>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</si>
  <si>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</si>
  <si>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</si>
  <si>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</si>
  <si>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</si>
  <si>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</si>
  <si>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</si>
  <si>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</si>
  <si>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</si>
  <si>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</si>
  <si>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</si>
  <si>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</si>
  <si>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</si>
  <si>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</si>
  <si>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</si>
  <si>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</si>
  <si>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</si>
  <si>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</si>
  <si>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</si>
  <si>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</si>
  <si>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</si>
  <si>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</si>
  <si>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</si>
  <si>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</si>
  <si>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</si>
  <si>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</si>
  <si>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</si>
  <si>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</si>
  <si>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</si>
  <si>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</si>
  <si>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</si>
  <si>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</si>
  <si>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</si>
  <si>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</si>
  <si>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</si>
  <si>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</si>
  <si>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</si>
  <si>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</si>
  <si>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</si>
  <si>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</si>
  <si>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</si>
  <si>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</si>
  <si>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</si>
  <si>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</si>
  <si>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</si>
  <si>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</si>
  <si>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</si>
  <si>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</si>
  <si>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</si>
  <si>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</si>
  <si>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</si>
  <si>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</si>
  <si>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</si>
  <si>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</si>
  <si>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</si>
  <si>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</si>
  <si>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</si>
  <si>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</si>
  <si>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</si>
  <si>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</si>
  <si>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</si>
  <si>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</si>
  <si>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</si>
  <si>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</si>
  <si>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</si>
  <si>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</si>
  <si>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</si>
  <si>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</si>
  <si>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</si>
  <si>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</si>
  <si>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</si>
  <si>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</si>
  <si>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</si>
  <si>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</si>
  <si>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</si>
  <si>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</si>
  <si>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</si>
  <si>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</si>
  <si>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</si>
  <si>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</si>
  <si>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</si>
  <si>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</si>
  <si>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</si>
  <si>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</si>
  <si>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</si>
  <si>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</si>
  <si>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</si>
  <si>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</si>
  <si>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</si>
  <si>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</si>
  <si>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</si>
  <si>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</si>
  <si>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</si>
  <si>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</si>
  <si>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</si>
  <si>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</si>
  <si>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</si>
  <si>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</si>
  <si>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</si>
  <si>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</si>
  <si>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</si>
  <si>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</si>
  <si>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</si>
  <si>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</si>
  <si>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</si>
  <si>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</si>
  <si>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</si>
  <si>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</si>
  <si>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</si>
  <si>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</si>
  <si>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</si>
  <si>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</si>
  <si>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</si>
  <si>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</si>
  <si>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</si>
  <si>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</si>
  <si>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</si>
  <si>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</si>
  <si>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</si>
  <si>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</si>
  <si>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</si>
  <si>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</si>
  <si>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</si>
  <si>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</si>
  <si>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</si>
  <si>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</si>
  <si>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</si>
  <si>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</si>
  <si>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</si>
  <si>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</si>
  <si>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</si>
  <si>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</si>
  <si>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</si>
  <si>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</si>
  <si>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</si>
  <si>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</si>
  <si>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</si>
  <si>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</si>
  <si>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</si>
  <si>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</si>
  <si>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</si>
  <si>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</si>
  <si>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</si>
  <si>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</si>
  <si>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</si>
  <si>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</si>
  <si>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</si>
  <si>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</si>
  <si>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</si>
  <si>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</si>
  <si>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</si>
  <si>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</si>
  <si>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</si>
  <si>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</si>
  <si>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</si>
  <si>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</si>
  <si>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</si>
  <si>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</si>
  <si>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</si>
  <si>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</si>
  <si>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</si>
  <si>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</si>
  <si>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</si>
  <si>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</si>
  <si>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</si>
  <si>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</si>
  <si>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</si>
  <si>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</si>
  <si>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</si>
  <si>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</si>
  <si>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</si>
  <si>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</si>
  <si>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</si>
  <si>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</si>
  <si>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</si>
  <si>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</si>
  <si>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</si>
  <si>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</si>
  <si>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</si>
  <si>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</si>
  <si>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</si>
  <si>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</si>
  <si>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</si>
  <si>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</si>
  <si>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</si>
  <si>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</si>
  <si>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</si>
  <si>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</si>
  <si>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</si>
  <si>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</si>
  <si>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</si>
  <si>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</si>
  <si>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</si>
  <si>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</si>
  <si>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</si>
  <si>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</si>
  <si>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</si>
  <si>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</si>
  <si>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</si>
  <si>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</si>
  <si>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</si>
  <si>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</si>
  <si>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</si>
  <si>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</si>
  <si>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</si>
  <si>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</si>
  <si>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</si>
  <si>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</si>
  <si>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</si>
  <si>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</si>
  <si>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</si>
  <si>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</si>
  <si>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</si>
  <si>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</si>
  <si>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</si>
  <si>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</si>
  <si>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</si>
  <si>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</si>
  <si>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</si>
  <si>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</si>
  <si>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</si>
  <si>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</si>
  <si>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</si>
  <si>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</si>
  <si>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</si>
  <si>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</si>
  <si>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</si>
  <si>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</si>
  <si>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</si>
  <si>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</si>
  <si>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</si>
  <si>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</si>
  <si>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</si>
  <si>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</si>
  <si>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</si>
  <si>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</si>
  <si>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</si>
  <si>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</si>
  <si>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</si>
  <si>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</si>
  <si>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</si>
  <si>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</si>
  <si>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</si>
  <si>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</si>
  <si>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</si>
  <si>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</si>
  <si>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</si>
  <si>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</si>
  <si>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</si>
  <si>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</si>
  <si>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</si>
  <si>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</si>
  <si>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</si>
  <si>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</si>
  <si>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</si>
  <si>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</si>
  <si>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</si>
  <si>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</si>
  <si>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</si>
  <si>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</si>
  <si>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</si>
  <si>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</si>
  <si>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</si>
  <si>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</si>
  <si>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</si>
  <si>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</si>
  <si>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</si>
  <si>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</si>
  <si>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</si>
  <si>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</si>
  <si>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</si>
  <si>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</si>
  <si>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</si>
  <si>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</si>
  <si>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</si>
  <si>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</si>
  <si>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</si>
  <si>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</si>
  <si>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</si>
  <si>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</si>
  <si>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</si>
  <si>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</si>
  <si>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</si>
  <si>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</si>
  <si>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</si>
  <si>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</si>
  <si>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</si>
  <si>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</si>
  <si>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</si>
  <si>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</si>
  <si>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</si>
  <si>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</si>
  <si>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</si>
  <si>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</si>
  <si>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</si>
  <si>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</si>
  <si>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</si>
  <si>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</si>
  <si>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</si>
  <si>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</si>
  <si>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</si>
  <si>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</si>
  <si>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</si>
  <si>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</si>
  <si>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</si>
  <si>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</si>
  <si>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</si>
  <si>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</si>
  <si>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</si>
  <si>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</si>
  <si>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</si>
  <si>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</si>
  <si>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</si>
  <si>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</si>
  <si>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</si>
  <si>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</si>
  <si>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</si>
  <si>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</si>
  <si>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</si>
  <si>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</si>
  <si>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</si>
  <si>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</si>
  <si>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</si>
  <si>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</si>
  <si>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</si>
  <si>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</si>
  <si>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</si>
  <si>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</si>
  <si>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</si>
  <si>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</si>
  <si>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</si>
  <si>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</si>
  <si>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</si>
  <si>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</si>
  <si>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</si>
  <si>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</si>
  <si>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</si>
  <si>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</si>
  <si>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</si>
  <si>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</si>
  <si>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</si>
  <si>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</si>
  <si>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</si>
  <si>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</si>
  <si>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</si>
  <si>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</si>
  <si>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</si>
  <si>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</si>
  <si>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</si>
  <si>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</si>
  <si>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</si>
  <si>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</si>
  <si>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</si>
  <si>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</si>
  <si>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</si>
  <si>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</si>
  <si>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</si>
  <si>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</si>
  <si>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</si>
  <si>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</si>
  <si>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</si>
  <si>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</si>
  <si>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</si>
  <si>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</si>
  <si>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</si>
  <si>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</si>
  <si>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</si>
  <si>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</si>
  <si>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</si>
  <si>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</si>
  <si>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</si>
  <si>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</si>
  <si>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</si>
  <si>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</si>
  <si>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</si>
  <si>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</si>
  <si>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</si>
  <si>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</si>
  <si>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</si>
  <si>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</si>
  <si>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</si>
  <si>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</si>
  <si>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</si>
  <si>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</si>
  <si>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</si>
  <si>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</si>
  <si>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</si>
  <si>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</si>
  <si>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</si>
  <si>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</si>
  <si>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</si>
  <si>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</si>
  <si>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</si>
  <si>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</si>
  <si>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</si>
  <si>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</si>
  <si>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</si>
  <si>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</si>
  <si>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</si>
  <si>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</si>
  <si>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</si>
  <si>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</si>
  <si>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</si>
  <si>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</si>
  <si>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</si>
  <si>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</si>
  <si>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</si>
  <si>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</si>
  <si>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</si>
  <si>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</si>
  <si>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</si>
  <si>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</si>
  <si>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</si>
  <si>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</si>
  <si>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</si>
  <si>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</si>
  <si>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</si>
  <si>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</si>
  <si>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</si>
  <si>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</si>
  <si>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</si>
  <si>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</si>
  <si>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</si>
  <si>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</si>
  <si>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</si>
  <si>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</si>
  <si>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</si>
  <si>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</si>
  <si>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</si>
  <si>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</si>
  <si>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</si>
  <si>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</si>
  <si>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</si>
  <si>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</si>
  <si>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</si>
  <si>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</si>
  <si>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</si>
  <si>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</si>
  <si>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</si>
  <si>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</si>
  <si>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</si>
  <si>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</si>
  <si>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</si>
  <si>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</si>
  <si>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</si>
  <si>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</si>
  <si>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</si>
  <si>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</si>
  <si>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</si>
  <si>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</si>
  <si>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</si>
  <si>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</si>
  <si>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</si>
  <si>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</si>
  <si>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</si>
  <si>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</si>
  <si>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</si>
  <si>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</si>
  <si>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</si>
  <si>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</si>
  <si>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</si>
  <si>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</si>
  <si>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</si>
  <si>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</si>
  <si>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</si>
  <si>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</si>
  <si>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</si>
  <si>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</si>
  <si>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</si>
  <si>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</si>
  <si>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</si>
  <si>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</si>
  <si>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</si>
  <si>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</si>
  <si>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</si>
  <si>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</si>
  <si>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</si>
  <si>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</si>
  <si>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</si>
  <si>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</si>
  <si>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</si>
  <si>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</si>
  <si>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</si>
  <si>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</si>
  <si>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</si>
  <si>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</si>
  <si>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</si>
  <si>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</si>
  <si>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</si>
  <si>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</si>
  <si>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</si>
  <si>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</si>
  <si>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</si>
  <si>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</si>
  <si>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</si>
  <si>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</si>
  <si>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</si>
  <si>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</si>
  <si>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</si>
  <si>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</si>
  <si>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</si>
  <si>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</si>
  <si>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</si>
  <si>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</si>
  <si>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</si>
  <si>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</si>
  <si>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</si>
  <si>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</si>
  <si>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</si>
  <si>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</si>
  <si>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</si>
  <si>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</si>
  <si>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</si>
  <si>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</si>
  <si>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</si>
  <si>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</si>
  <si>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</si>
  <si>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</si>
  <si>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</si>
  <si>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</si>
  <si>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</si>
  <si>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</si>
  <si>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</si>
  <si>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</si>
  <si>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</si>
  <si>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</si>
  <si>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</si>
  <si>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</si>
  <si>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</si>
  <si>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</si>
  <si>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</si>
  <si>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</si>
  <si>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</si>
  <si>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</si>
  <si>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</si>
  <si>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</si>
  <si>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</si>
  <si>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</si>
  <si>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</si>
  <si>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</si>
  <si>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</si>
  <si>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</si>
  <si>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</si>
  <si>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</si>
  <si>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</si>
  <si>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</si>
  <si>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</si>
  <si>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</si>
  <si>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</si>
  <si>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</si>
  <si>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</si>
  <si>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</si>
  <si>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</si>
  <si>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</si>
  <si>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</si>
  <si>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</si>
  <si>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</si>
  <si>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</si>
  <si>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</si>
  <si>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</si>
  <si>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</si>
  <si>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</si>
  <si>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</si>
  <si>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</si>
  <si>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</si>
  <si>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</si>
  <si>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</si>
  <si>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</si>
  <si>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</si>
  <si>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</si>
  <si>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</si>
  <si>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</si>
  <si>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</si>
  <si>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</si>
  <si>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</si>
  <si>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</si>
  <si>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</si>
  <si>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</si>
  <si>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</si>
  <si>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</si>
  <si>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</si>
  <si>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</si>
  <si>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</si>
  <si>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</si>
  <si>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</si>
  <si>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</si>
  <si>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</si>
  <si>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</si>
  <si>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</si>
  <si>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</si>
  <si>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</si>
  <si>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</si>
  <si>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</si>
  <si>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</si>
  <si>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</si>
  <si>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</si>
  <si>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</si>
  <si>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</si>
  <si>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</si>
  <si>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</si>
  <si>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</si>
  <si>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</si>
  <si>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</si>
  <si>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</si>
  <si>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</si>
  <si>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</si>
  <si>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</si>
  <si>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</si>
  <si>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</si>
  <si>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</si>
  <si>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</si>
  <si>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</si>
  <si>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</si>
  <si>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</si>
  <si>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</si>
  <si>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</si>
  <si>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</si>
  <si>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</si>
  <si>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</si>
  <si>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</si>
  <si>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</si>
  <si>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</si>
  <si>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</si>
  <si>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</si>
  <si>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</si>
  <si>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</si>
  <si>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</si>
  <si>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</si>
  <si>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</si>
  <si>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</si>
  <si>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</si>
  <si>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</si>
  <si>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</si>
  <si>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</si>
  <si>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</si>
  <si>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</si>
  <si>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</si>
  <si>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</si>
  <si>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</si>
  <si>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</si>
  <si>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</si>
  <si>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</si>
  <si>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</si>
  <si>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</si>
  <si>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</si>
  <si>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</si>
  <si>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</si>
  <si>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</si>
  <si>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</si>
  <si>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</si>
  <si>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</si>
  <si>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</si>
  <si>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</si>
  <si>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</si>
  <si>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</si>
  <si>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</si>
  <si>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</si>
  <si>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</si>
  <si>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</si>
  <si>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</si>
  <si>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</si>
  <si>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</si>
  <si>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</si>
  <si>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</si>
  <si>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</si>
  <si>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</si>
  <si>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</si>
  <si>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</si>
  <si>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</si>
  <si>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</si>
  <si>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</si>
  <si>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</si>
  <si>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</si>
  <si>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</si>
  <si>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</si>
  <si>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</si>
  <si>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</si>
  <si>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</si>
  <si>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</si>
  <si>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</si>
  <si>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</si>
  <si>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</si>
  <si>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</si>
  <si>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</si>
  <si>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</si>
  <si>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</si>
  <si>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</si>
  <si>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</si>
  <si>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</si>
  <si>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</si>
  <si>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</si>
  <si>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</si>
  <si>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</si>
  <si>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</si>
  <si>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</si>
  <si>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</si>
  <si>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</si>
  <si>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</si>
  <si>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</si>
  <si>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</si>
  <si>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</si>
  <si>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</si>
  <si>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</si>
  <si>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</si>
  <si>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</si>
  <si>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</si>
  <si>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</si>
  <si>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</si>
  <si>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</si>
  <si>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</si>
  <si>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</si>
  <si>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</si>
  <si>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</si>
  <si>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</si>
  <si>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</si>
  <si>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</si>
  <si>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</si>
  <si>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</si>
  <si>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</si>
  <si>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</si>
  <si>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</si>
  <si>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</si>
  <si>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</si>
  <si>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</si>
  <si>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</si>
  <si>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</si>
  <si>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</si>
  <si>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</si>
  <si>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</si>
  <si>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</si>
  <si>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</si>
  <si>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</si>
  <si>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</si>
  <si>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</si>
  <si>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</si>
  <si>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</si>
  <si>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</si>
  <si>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</si>
  <si>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</si>
  <si>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</si>
  <si>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</si>
  <si>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</si>
  <si>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</si>
  <si>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</si>
  <si>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</si>
  <si>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</si>
  <si>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</si>
  <si>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</si>
  <si>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</si>
  <si>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</si>
  <si>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</si>
  <si>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</si>
  <si>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</si>
  <si>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</si>
  <si>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</si>
  <si>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</si>
  <si>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</si>
  <si>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</si>
  <si>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</si>
  <si>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</si>
  <si>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</si>
  <si>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</si>
  <si>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</si>
  <si>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</si>
  <si>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</si>
  <si>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</si>
  <si>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</si>
  <si>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</si>
  <si>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</si>
  <si>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</si>
  <si>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</si>
  <si>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</si>
  <si>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</si>
  <si>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</si>
  <si>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</si>
  <si>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</si>
  <si>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</si>
  <si>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</si>
  <si>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</si>
  <si>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</si>
  <si>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</si>
  <si>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</si>
  <si>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</si>
  <si>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</si>
  <si>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</si>
  <si>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</si>
  <si>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</si>
  <si>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</si>
  <si>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</si>
  <si>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</si>
  <si>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</si>
  <si>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</si>
  <si>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</si>
  <si>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</si>
  <si>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</si>
  <si>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</si>
  <si>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</si>
  <si>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</si>
  <si>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</si>
  <si>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</si>
  <si>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</si>
  <si>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</si>
  <si>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</si>
  <si>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</si>
  <si>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</si>
  <si>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</si>
  <si>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</si>
  <si>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</si>
  <si>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</si>
  <si>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</si>
  <si>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</si>
  <si>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</si>
  <si>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</si>
  <si>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</si>
  <si>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</si>
  <si>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</si>
  <si>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</si>
  <si>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</si>
  <si>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</si>
  <si>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</si>
  <si>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</si>
  <si>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</si>
  <si>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</si>
  <si>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</si>
  <si>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</si>
  <si>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</si>
  <si>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</si>
  <si>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</si>
  <si>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</si>
  <si>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</si>
  <si>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</si>
  <si>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</si>
  <si>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</si>
  <si>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</si>
  <si>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</si>
  <si>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</si>
  <si>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</si>
  <si>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</si>
  <si>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</si>
  <si>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</si>
  <si>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</si>
  <si>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</si>
  <si>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</si>
  <si>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</si>
  <si>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</si>
  <si>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</si>
  <si>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</si>
  <si>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</si>
  <si>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</si>
  <si>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</si>
  <si>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</si>
  <si>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</si>
  <si>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</si>
  <si>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</si>
  <si>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</si>
  <si>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</si>
  <si>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</si>
  <si>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</si>
  <si>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</si>
  <si>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</si>
  <si>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</si>
  <si>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</si>
  <si>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</si>
  <si>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</si>
  <si>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</si>
  <si>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</si>
  <si>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</si>
  <si>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</si>
  <si>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</si>
  <si>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</si>
  <si>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</si>
  <si>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</si>
  <si>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</si>
  <si>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</si>
  <si>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</si>
  <si>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</si>
  <si>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</si>
  <si>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</si>
  <si>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</si>
  <si>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</si>
  <si>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</si>
  <si>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</si>
  <si>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</si>
  <si>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</si>
  <si>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</si>
  <si>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</si>
  <si>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</si>
  <si>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</si>
  <si>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</si>
  <si>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</si>
  <si>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</si>
  <si>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</si>
  <si>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</si>
  <si>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</si>
  <si>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</si>
  <si>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</si>
  <si>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</si>
  <si>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</si>
  <si>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</si>
  <si>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</si>
  <si>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</si>
  <si>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</si>
  <si>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</si>
  <si>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</si>
  <si>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</si>
  <si>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</si>
  <si>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</si>
  <si>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</si>
  <si>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</si>
  <si>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</si>
  <si>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</si>
  <si>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</si>
  <si>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</si>
  <si>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</si>
  <si>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</si>
  <si>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</si>
  <si>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</si>
  <si>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</si>
  <si>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</si>
  <si>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</si>
  <si>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</si>
  <si>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</si>
  <si>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</si>
  <si>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</si>
  <si>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</si>
  <si>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</si>
  <si>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</si>
  <si>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</si>
  <si>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</si>
  <si>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</si>
  <si>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</si>
  <si>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</si>
  <si>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</si>
  <si>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</si>
  <si>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</si>
  <si>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</si>
  <si>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</si>
  <si>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</si>
  <si>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</si>
  <si>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</si>
  <si>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</si>
  <si>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</si>
  <si>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</si>
  <si>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</si>
  <si>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</si>
  <si>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</si>
  <si>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</si>
  <si>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</si>
  <si>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</si>
  <si>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</si>
  <si>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</si>
  <si>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</si>
  <si>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</si>
  <si>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</si>
  <si>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</si>
  <si>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</si>
  <si>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</si>
  <si>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</si>
  <si>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</si>
  <si>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</si>
  <si>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</si>
  <si>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</si>
  <si>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</si>
  <si>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</si>
  <si>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</si>
  <si>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</si>
  <si>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</si>
  <si>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</si>
  <si>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</si>
  <si>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</si>
  <si>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</si>
  <si>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</si>
  <si>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</si>
  <si>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</si>
  <si>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</si>
  <si>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</si>
  <si>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</si>
  <si>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</si>
  <si>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</si>
  <si>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</si>
  <si>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</si>
  <si>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</si>
  <si>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</si>
  <si>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</si>
  <si>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</si>
  <si>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</si>
  <si>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</si>
  <si>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</si>
  <si>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</si>
  <si>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</si>
  <si>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</si>
  <si>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</si>
  <si>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</si>
  <si>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</si>
  <si>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</si>
  <si>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</si>
  <si>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</si>
  <si>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</si>
  <si>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</si>
  <si>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</si>
  <si>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</si>
  <si>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</si>
  <si>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</si>
  <si>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</si>
  <si>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</si>
  <si>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</si>
  <si>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</si>
  <si>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</si>
  <si>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</si>
  <si>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</si>
  <si>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</si>
  <si>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</si>
  <si>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</si>
  <si>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</si>
  <si>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</si>
  <si>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</si>
  <si>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</si>
  <si>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</si>
  <si>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</si>
  <si>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</si>
  <si>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</si>
  <si>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</si>
  <si>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</si>
  <si>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</si>
  <si>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</si>
  <si>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</si>
  <si>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</si>
  <si>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</si>
  <si>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</si>
  <si>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</si>
  <si>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</si>
  <si>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</si>
  <si>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</si>
  <si>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</si>
  <si>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</si>
  <si>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</si>
  <si>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</si>
  <si>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</si>
  <si>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</si>
  <si>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</si>
  <si>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</si>
  <si>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</si>
  <si>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</si>
  <si>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</si>
  <si>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</si>
  <si>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</si>
  <si>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</si>
  <si>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</si>
  <si>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</si>
  <si>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</si>
  <si>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</si>
  <si>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</si>
  <si>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</si>
  <si>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</si>
  <si>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</si>
  <si>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</si>
  <si>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</si>
  <si>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</si>
  <si>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</si>
  <si>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</si>
  <si>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</si>
  <si>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</si>
  <si>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</si>
  <si>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</si>
  <si>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</si>
  <si>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</si>
  <si>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</si>
  <si>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</si>
  <si>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</si>
  <si>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</si>
  <si>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</si>
  <si>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</si>
  <si>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</si>
  <si>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</si>
  <si>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</si>
  <si>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</si>
  <si>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</si>
  <si>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</si>
  <si>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</si>
  <si>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</si>
  <si>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</si>
  <si>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</si>
  <si>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</si>
  <si>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</si>
  <si>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</si>
  <si>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</si>
  <si>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</si>
  <si>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</si>
  <si>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</si>
  <si>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</si>
  <si>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</si>
  <si>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</si>
  <si>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</si>
  <si>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</si>
  <si>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</si>
  <si>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</si>
  <si>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</si>
  <si>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</si>
  <si>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</si>
  <si>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</si>
  <si>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</si>
  <si>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</si>
  <si>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</si>
  <si>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</si>
  <si>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</si>
  <si>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</si>
  <si>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</si>
  <si>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</si>
  <si>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</si>
  <si>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</si>
  <si>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</si>
  <si>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</si>
  <si>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</si>
  <si>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</si>
  <si>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</si>
  <si>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</si>
  <si>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</si>
  <si>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</si>
  <si>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</si>
  <si>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</si>
  <si>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</si>
  <si>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</si>
  <si>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</si>
  <si>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</si>
  <si>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</si>
  <si>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</si>
  <si>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</si>
  <si>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</si>
  <si>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</si>
  <si>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</si>
  <si>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</si>
  <si>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</si>
  <si>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</si>
  <si>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</si>
  <si>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</si>
  <si>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</si>
  <si>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</si>
  <si>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</si>
  <si>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</si>
  <si>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</si>
  <si>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</si>
  <si>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</si>
  <si>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</si>
  <si>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</si>
  <si>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</si>
  <si>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</si>
  <si>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</si>
  <si>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</si>
  <si>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</si>
  <si>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</si>
  <si>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</si>
  <si>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</si>
  <si>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</si>
  <si>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</si>
  <si>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</si>
  <si>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</si>
  <si>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</si>
  <si>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</si>
  <si>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</si>
  <si>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</si>
  <si>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</si>
  <si>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</si>
  <si>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</si>
  <si>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</si>
  <si>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</si>
  <si>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</si>
  <si>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</si>
  <si>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</si>
  <si>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</si>
  <si>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</si>
  <si>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</si>
  <si>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</si>
  <si>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</si>
  <si>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</si>
  <si>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</si>
  <si>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</si>
  <si>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</si>
  <si>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</si>
  <si>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</si>
  <si>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</si>
  <si>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</si>
  <si>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</si>
  <si>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</si>
  <si>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</si>
  <si>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</si>
  <si>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</si>
  <si>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</si>
  <si>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</si>
  <si>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</si>
  <si>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</si>
  <si>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</si>
  <si>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</si>
  <si>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</si>
  <si>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</si>
  <si>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</si>
  <si>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</si>
  <si>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</si>
  <si>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</si>
  <si>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</si>
  <si>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</si>
  <si>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</si>
  <si>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</si>
  <si>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</si>
  <si>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</si>
  <si>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</si>
  <si>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</si>
  <si>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</si>
  <si>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</si>
  <si>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</si>
  <si>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</si>
  <si>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</si>
  <si>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</si>
  <si>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</si>
  <si>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</si>
  <si>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</si>
  <si>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</si>
  <si>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</si>
  <si>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</si>
  <si>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</si>
  <si>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</si>
  <si>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</si>
  <si>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</si>
  <si>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</si>
  <si>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</si>
  <si>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</si>
  <si>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</si>
  <si>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</si>
  <si>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</si>
  <si>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</si>
  <si>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</si>
  <si>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</si>
  <si>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</si>
  <si>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</si>
  <si>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</si>
  <si>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</si>
  <si>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</si>
  <si>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</si>
  <si>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</si>
  <si>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</si>
  <si>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</si>
  <si>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</si>
  <si>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</si>
  <si>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</si>
  <si>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</si>
  <si>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</si>
  <si>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</si>
  <si>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</si>
  <si>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</si>
  <si>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</si>
  <si>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</si>
  <si>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</si>
  <si>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</si>
  <si>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</si>
  <si>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</si>
  <si>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</si>
  <si>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</si>
  <si>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</si>
  <si>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</si>
  <si>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</si>
  <si>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</si>
  <si>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</si>
  <si>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</si>
  <si>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</si>
  <si>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</si>
  <si>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</si>
  <si>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</si>
  <si>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</si>
  <si>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</si>
  <si>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</si>
  <si>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</si>
  <si>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</si>
  <si>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</si>
  <si>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</si>
  <si>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</si>
  <si>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</si>
  <si>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</si>
  <si>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</si>
  <si>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</si>
  <si>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</si>
  <si>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</si>
  <si>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</si>
  <si>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</si>
  <si>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</si>
  <si>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</si>
  <si>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</si>
  <si>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</si>
  <si>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</si>
  <si>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</si>
  <si>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</si>
  <si>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</si>
  <si>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</si>
  <si>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</si>
  <si>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</si>
  <si>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</si>
  <si>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</si>
  <si>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</si>
  <si>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</si>
  <si>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</si>
  <si>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</si>
  <si>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</si>
  <si>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</si>
  <si>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</si>
  <si>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</si>
  <si>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</si>
  <si>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</si>
  <si>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</si>
  <si>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</si>
  <si>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</si>
  <si>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</si>
  <si>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</si>
  <si>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</si>
  <si>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</si>
  <si>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</si>
  <si>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</si>
  <si>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</si>
  <si>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</si>
  <si>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</si>
  <si>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</si>
  <si>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</si>
  <si>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</si>
  <si>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</si>
  <si>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</si>
  <si>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</si>
  <si>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</si>
  <si>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</si>
  <si>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</si>
  <si>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</si>
  <si>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</si>
  <si>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</si>
  <si>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</si>
  <si>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</si>
  <si>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</si>
  <si>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</si>
  <si>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</si>
  <si>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</si>
  <si>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</si>
  <si>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</si>
  <si>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</si>
  <si>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</si>
  <si>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</si>
  <si>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</si>
  <si>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</si>
  <si>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</si>
  <si>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</si>
  <si>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</si>
  <si>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</si>
  <si>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</si>
  <si>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</si>
  <si>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</si>
  <si>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</si>
  <si>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</si>
  <si>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</si>
  <si>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</si>
  <si>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</si>
  <si>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</si>
  <si>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</si>
  <si>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</si>
  <si>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</si>
  <si>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</si>
  <si>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</si>
  <si>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</si>
  <si>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</si>
  <si>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</si>
  <si>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</si>
  <si>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</si>
  <si>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</si>
  <si>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</si>
  <si>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</si>
  <si>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</si>
  <si>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</si>
  <si>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</si>
  <si>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</si>
  <si>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</si>
  <si>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</si>
  <si>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</si>
  <si>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</si>
  <si>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</si>
  <si>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</si>
  <si>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</si>
  <si>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</si>
  <si>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</si>
  <si>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</si>
  <si>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</si>
  <si>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</si>
  <si>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</si>
  <si>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</si>
  <si>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</si>
  <si>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</si>
  <si>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</si>
  <si>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</si>
  <si>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</si>
  <si>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</si>
  <si>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</si>
  <si>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</si>
  <si>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</si>
  <si>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</si>
  <si>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</si>
  <si>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</si>
  <si>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</si>
  <si>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</si>
  <si>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</si>
  <si>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</si>
  <si>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</si>
  <si>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</si>
  <si>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</si>
  <si>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</si>
  <si>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</si>
  <si>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</si>
  <si>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</si>
  <si>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</si>
  <si>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</si>
  <si>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</si>
  <si>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</si>
  <si>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</si>
  <si>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</si>
  <si>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</si>
  <si>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</si>
  <si>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</si>
  <si>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</si>
  <si>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</si>
  <si>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</si>
  <si>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</si>
  <si>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</si>
  <si>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</si>
  <si>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</si>
  <si>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</si>
  <si>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</si>
  <si>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</si>
  <si>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</si>
  <si>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</si>
  <si>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</si>
  <si>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</si>
  <si>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</si>
  <si>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</si>
  <si>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</si>
  <si>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</si>
  <si>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</si>
  <si>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</si>
  <si>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</si>
  <si>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</si>
  <si>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</si>
  <si>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</si>
  <si>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</si>
  <si>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</si>
  <si>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</si>
  <si>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</si>
  <si>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</si>
  <si>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</si>
  <si>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</si>
  <si>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</si>
  <si>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</si>
  <si>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</si>
  <si>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</si>
  <si>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</si>
  <si>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</si>
  <si>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</si>
  <si>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</si>
  <si>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</si>
  <si>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</si>
  <si>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</si>
  <si>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</si>
  <si>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</si>
  <si>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</si>
  <si>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</si>
  <si>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</si>
  <si>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</si>
  <si>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</si>
  <si>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</si>
  <si>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</si>
  <si>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</si>
  <si>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</si>
  <si>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</si>
  <si>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</si>
  <si>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</si>
  <si>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</si>
  <si>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</si>
  <si>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</si>
  <si>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</si>
  <si>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</si>
  <si>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</si>
  <si>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</si>
  <si>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</si>
  <si>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</si>
  <si>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</si>
  <si>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</si>
  <si>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</si>
  <si>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</si>
  <si>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</si>
  <si>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</si>
  <si>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</si>
  <si>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</si>
  <si>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</si>
  <si>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</si>
  <si>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</si>
  <si>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</si>
  <si>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</si>
  <si>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</si>
  <si>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</si>
  <si>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</si>
  <si>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</si>
  <si>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</si>
  <si>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</si>
  <si>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</si>
  <si>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</si>
  <si>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</si>
  <si>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</si>
  <si>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</si>
  <si>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</si>
  <si>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</si>
  <si>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</si>
  <si>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</si>
  <si>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</si>
  <si>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</si>
  <si>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</si>
  <si>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</si>
  <si>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</si>
  <si>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</si>
  <si>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</si>
  <si>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</si>
  <si>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</si>
  <si>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</si>
  <si>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</si>
  <si>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</si>
  <si>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</si>
  <si>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</si>
  <si>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</si>
  <si>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</si>
  <si>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</si>
  <si>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</si>
  <si>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</si>
  <si>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</si>
  <si>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</si>
  <si>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</si>
  <si>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</si>
  <si>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</si>
  <si>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</si>
  <si>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</si>
  <si>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</si>
  <si>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</si>
  <si>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</si>
  <si>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</si>
  <si>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</si>
  <si>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</si>
  <si>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</si>
  <si>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</si>
  <si>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</si>
  <si>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</si>
  <si>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</si>
  <si>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</si>
  <si>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</si>
  <si>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</si>
  <si>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</si>
  <si>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</si>
  <si>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</si>
  <si>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</si>
  <si>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</si>
  <si>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</si>
  <si>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</si>
  <si>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</si>
  <si>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</si>
  <si>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</si>
  <si>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</si>
  <si>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</si>
  <si>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</si>
  <si>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</si>
  <si>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</si>
  <si>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</si>
  <si>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</si>
  <si>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</si>
  <si>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</si>
  <si>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</si>
  <si>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</si>
  <si>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</si>
  <si>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</si>
  <si>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</si>
  <si>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</si>
  <si>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</si>
  <si>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</si>
  <si>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</si>
  <si>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</si>
  <si>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</si>
  <si>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</si>
  <si>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</si>
  <si>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</si>
  <si>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</si>
  <si>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</si>
  <si>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</si>
  <si>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</si>
  <si>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</si>
  <si>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</si>
  <si>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</si>
  <si>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</si>
  <si>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</si>
  <si>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</si>
  <si>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</si>
  <si>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</si>
  <si>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</si>
  <si>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</si>
  <si>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</si>
  <si>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</si>
  <si>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</si>
  <si>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</si>
  <si>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</si>
  <si>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</si>
  <si>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</si>
  <si>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</si>
  <si>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</si>
  <si>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</si>
  <si>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</si>
  <si>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</si>
  <si>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</si>
  <si>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</si>
  <si>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</si>
  <si>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</si>
  <si>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</si>
  <si>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</si>
  <si>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</si>
  <si>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</si>
  <si>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</si>
  <si>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</si>
  <si>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</si>
  <si>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</si>
  <si>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</si>
  <si>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</si>
  <si>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</si>
  <si>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</si>
  <si>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</si>
  <si>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</si>
  <si>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</si>
  <si>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</si>
  <si>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</si>
  <si>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</si>
  <si>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</si>
  <si>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</si>
  <si>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</si>
  <si>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</si>
  <si>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</si>
  <si>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</si>
  <si>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</si>
  <si>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</si>
  <si>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</si>
  <si>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</si>
  <si>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</si>
  <si>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</si>
  <si>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</si>
  <si>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</si>
  <si>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</si>
  <si>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</si>
  <si>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</si>
  <si>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</si>
  <si>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</si>
  <si>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</si>
  <si>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</si>
  <si>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</si>
  <si>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</si>
  <si>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</si>
  <si>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</si>
  <si>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</si>
  <si>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</si>
  <si>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</si>
  <si>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</si>
  <si>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</si>
  <si>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</si>
  <si>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</si>
  <si>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</si>
  <si>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</si>
  <si>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</si>
  <si>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</si>
  <si>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</si>
  <si>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</si>
  <si>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</si>
  <si>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</si>
  <si>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</si>
  <si>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</si>
  <si>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</si>
  <si>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</si>
  <si>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</si>
  <si>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</si>
  <si>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</si>
  <si>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</si>
  <si>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</si>
  <si>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</si>
  <si>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</si>
  <si>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</si>
  <si>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</si>
  <si>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</si>
  <si>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</si>
  <si>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</si>
  <si>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</si>
  <si>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</si>
  <si>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</si>
  <si>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</si>
  <si>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</si>
  <si>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</si>
  <si>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</si>
  <si>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</si>
  <si>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</si>
  <si>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</si>
  <si>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</si>
  <si>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</si>
  <si>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</si>
  <si>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</si>
  <si>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</si>
  <si>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</si>
  <si>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</si>
  <si>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</si>
  <si>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</si>
  <si>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</si>
  <si>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</si>
  <si>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</si>
  <si>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</si>
  <si>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</si>
  <si>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</si>
  <si>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</si>
  <si>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</si>
  <si>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</si>
  <si>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</si>
  <si>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</si>
  <si>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</si>
  <si>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</si>
  <si>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</si>
  <si>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</si>
  <si>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</si>
  <si>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</si>
  <si>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</si>
  <si>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</si>
  <si>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</si>
  <si>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</si>
  <si>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</si>
  <si>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</si>
  <si>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</si>
  <si>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</si>
  <si>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</si>
  <si>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</si>
  <si>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</si>
  <si>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</si>
  <si>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</si>
  <si>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</si>
  <si>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</si>
  <si>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</si>
  <si>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</si>
  <si>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</si>
  <si>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</si>
  <si>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</si>
  <si>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</si>
  <si>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</si>
  <si>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</si>
  <si>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</si>
  <si>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</si>
  <si>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</si>
  <si>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</si>
  <si>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</si>
  <si>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</si>
  <si>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</si>
  <si>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</si>
  <si>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</si>
  <si>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</si>
  <si>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</si>
  <si>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</si>
  <si>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</si>
  <si>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</si>
  <si>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</si>
  <si>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</si>
  <si>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</si>
  <si>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</si>
  <si>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</si>
  <si>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</si>
  <si>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</si>
  <si>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</si>
  <si>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</si>
  <si>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</si>
  <si>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</si>
  <si>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</si>
  <si>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</si>
  <si>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</si>
  <si>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</si>
  <si>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</si>
  <si>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</si>
  <si>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</si>
  <si>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</si>
  <si>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</si>
  <si>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</si>
  <si>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</si>
  <si>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</si>
  <si>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</si>
  <si>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</si>
  <si>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</si>
  <si>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</si>
  <si>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</si>
  <si>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</si>
  <si>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</si>
  <si>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</si>
  <si>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</si>
  <si>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</si>
  <si>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</si>
  <si>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</si>
  <si>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</si>
  <si>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</si>
  <si>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</si>
  <si>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</si>
  <si>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</si>
  <si>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</si>
  <si>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</si>
  <si>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</si>
  <si>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</si>
  <si>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</si>
  <si>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</si>
  <si>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</si>
  <si>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</si>
  <si>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</si>
  <si>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</si>
  <si>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</si>
  <si>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</si>
  <si>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</si>
  <si>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</si>
  <si>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</si>
  <si>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</si>
  <si>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</si>
  <si>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</si>
  <si>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</si>
  <si>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</si>
  <si>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</si>
  <si>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</si>
  <si>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</si>
  <si>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</si>
  <si>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</si>
  <si>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</si>
  <si>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</si>
  <si>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</si>
  <si>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</si>
  <si>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</si>
  <si>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</si>
  <si>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</si>
  <si>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</si>
  <si>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</si>
  <si>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</si>
  <si>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</si>
  <si>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</si>
  <si>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</si>
  <si>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</si>
  <si>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</si>
  <si>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</si>
  <si>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</si>
  <si>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</si>
  <si>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</si>
  <si>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</si>
  <si>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</si>
  <si>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</si>
  <si>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</si>
  <si>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</si>
  <si>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</si>
  <si>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</si>
  <si>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</si>
  <si>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</si>
  <si>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</si>
  <si>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</si>
  <si>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</si>
  <si>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</si>
  <si>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</si>
  <si>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</si>
  <si>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</si>
  <si>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</si>
  <si>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</si>
  <si>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</si>
  <si>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</si>
  <si>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</si>
  <si>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</si>
  <si>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</si>
  <si>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</si>
  <si>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</si>
  <si>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</si>
  <si>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</si>
  <si>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</si>
  <si>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</si>
  <si>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</si>
  <si>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</si>
  <si>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</si>
  <si>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</si>
  <si>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</si>
  <si>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</si>
  <si>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</si>
  <si>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</si>
  <si>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</si>
  <si>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</si>
  <si>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</si>
  <si>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</si>
  <si>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</si>
  <si>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</si>
  <si>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</si>
  <si>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</si>
  <si>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</si>
  <si>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</si>
  <si>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</si>
  <si>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</si>
  <si>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</si>
  <si>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</si>
  <si>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</si>
  <si>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</si>
  <si>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</si>
  <si>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</si>
  <si>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</si>
  <si>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</si>
  <si>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</si>
  <si>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</si>
  <si>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</si>
  <si>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</si>
  <si>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</si>
  <si>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</si>
  <si>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</si>
  <si>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</si>
  <si>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</si>
  <si>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</si>
  <si>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</si>
  <si>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</si>
  <si>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</si>
  <si>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</si>
  <si>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</si>
  <si>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</si>
  <si>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</si>
  <si>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</si>
  <si>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</si>
  <si>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</si>
  <si>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</si>
  <si>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</si>
  <si>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</si>
  <si>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</si>
  <si>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</si>
  <si>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</si>
  <si>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</si>
  <si>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</si>
  <si>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</si>
  <si>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</si>
  <si>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</si>
  <si>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</si>
  <si>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</si>
  <si>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</si>
  <si>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</si>
  <si>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</si>
  <si>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</si>
  <si>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</si>
  <si>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</si>
  <si>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</si>
  <si>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</si>
  <si>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</si>
  <si>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</si>
  <si>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</si>
  <si>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</si>
  <si>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</si>
  <si>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</si>
  <si>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</si>
  <si>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</si>
  <si>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</si>
  <si>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</si>
  <si>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</si>
  <si>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</si>
  <si>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</si>
  <si>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</si>
  <si>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</si>
  <si>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</si>
  <si>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</si>
  <si>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</si>
  <si>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</si>
  <si>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</si>
  <si>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</si>
  <si>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</si>
  <si>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</si>
  <si>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</si>
  <si>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</si>
  <si>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</si>
  <si>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</si>
  <si>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</si>
  <si>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</si>
  <si>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</si>
  <si>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</si>
  <si>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</si>
  <si>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</si>
  <si>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</si>
  <si>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</si>
  <si>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</si>
  <si>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</si>
  <si>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</si>
  <si>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</si>
  <si>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</si>
  <si>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</si>
  <si>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</si>
  <si>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</si>
  <si>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</si>
  <si>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</si>
  <si>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</si>
  <si>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</si>
  <si>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</si>
  <si>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</si>
  <si>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</si>
  <si>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</si>
  <si>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</si>
  <si>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</si>
  <si>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</si>
  <si>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</si>
  <si>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</si>
  <si>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</si>
  <si>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</si>
  <si>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</si>
  <si>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</si>
  <si>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</si>
  <si>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</si>
  <si>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</si>
  <si>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</si>
  <si>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</si>
  <si>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</si>
  <si>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</si>
  <si>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</si>
  <si>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</si>
  <si>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</si>
  <si>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</si>
  <si>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</si>
  <si>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</si>
  <si>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</si>
  <si>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</si>
  <si>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</si>
  <si>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</si>
  <si>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</si>
  <si>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</si>
  <si>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</si>
  <si>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</si>
  <si>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</si>
  <si>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</si>
  <si>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</si>
  <si>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</si>
  <si>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</si>
  <si>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</si>
  <si>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</si>
  <si>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</si>
  <si>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</si>
  <si>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</si>
  <si>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</si>
  <si>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</si>
  <si>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</si>
  <si>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</si>
  <si>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</si>
  <si>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</si>
  <si>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</si>
  <si>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</si>
  <si>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</si>
  <si>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</si>
  <si>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</si>
  <si>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</si>
  <si>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</si>
  <si>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</si>
  <si>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</si>
  <si>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</si>
  <si>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</si>
  <si>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</si>
  <si>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</si>
  <si>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</si>
  <si>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</si>
  <si>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</si>
  <si>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</si>
  <si>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</si>
  <si>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</si>
  <si>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</si>
  <si>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</si>
  <si>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</si>
  <si>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</si>
  <si>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</si>
  <si>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</si>
  <si>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</si>
  <si>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</si>
  <si>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</si>
  <si>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</si>
  <si>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</si>
  <si>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</si>
  <si>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</si>
  <si>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</si>
  <si>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</si>
  <si>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</si>
  <si>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</si>
  <si>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</si>
  <si>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</si>
  <si>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</si>
  <si>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</si>
  <si>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</si>
  <si>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</si>
  <si>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</si>
  <si>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</si>
  <si>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</si>
  <si>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</si>
  <si>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</si>
  <si>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</si>
  <si>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</si>
  <si>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</si>
  <si>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</si>
  <si>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</si>
  <si>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</si>
  <si>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</si>
  <si>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</si>
  <si>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</si>
  <si>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</si>
  <si>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</si>
  <si>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</si>
  <si>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</si>
  <si>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</si>
  <si>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</si>
  <si>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</si>
  <si>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</si>
  <si>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</si>
  <si>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</si>
  <si>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</si>
  <si>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</si>
  <si>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</si>
  <si>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</si>
  <si>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</si>
  <si>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</si>
  <si>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</si>
  <si>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</si>
  <si>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</si>
  <si>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</si>
  <si>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</si>
  <si>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</si>
  <si>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</si>
  <si>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</si>
  <si>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</si>
  <si>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</si>
  <si>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</si>
  <si>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</si>
  <si>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</si>
  <si>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</si>
  <si>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</si>
  <si>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</si>
  <si>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</si>
  <si>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</si>
  <si>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</si>
  <si>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</si>
  <si>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</si>
  <si>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</si>
  <si>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</si>
  <si>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</si>
  <si>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</si>
  <si>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</si>
  <si>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</si>
  <si>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</si>
  <si>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</si>
  <si>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</si>
  <si>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</si>
  <si>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</si>
  <si>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</si>
  <si>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</si>
  <si>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</si>
  <si>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</si>
  <si>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</si>
  <si>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</si>
  <si>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</si>
  <si>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</si>
  <si>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</si>
  <si>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</si>
  <si>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</si>
  <si>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</si>
  <si>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</si>
  <si>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</si>
  <si>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</si>
  <si>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</si>
  <si>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</si>
  <si>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</si>
  <si>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</si>
  <si>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</si>
  <si>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</si>
  <si>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</si>
  <si>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</si>
  <si>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</si>
  <si>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</si>
  <si>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</si>
  <si>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</si>
  <si>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</si>
  <si>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</si>
  <si>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</si>
  <si>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</si>
  <si>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</si>
  <si>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</si>
  <si>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</si>
  <si>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</si>
  <si>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</si>
  <si>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</si>
  <si>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</si>
  <si>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</si>
  <si>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</si>
  <si>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</si>
  <si>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</si>
  <si>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</si>
  <si>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</si>
  <si>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</si>
  <si>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</si>
  <si>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</si>
  <si>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</si>
  <si>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</si>
  <si>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</si>
  <si>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</si>
  <si>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</si>
  <si>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</si>
  <si>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</si>
  <si>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</si>
  <si>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</si>
  <si>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</si>
  <si>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</si>
  <si>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</si>
  <si>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</si>
  <si>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</si>
  <si>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</si>
  <si>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</si>
  <si>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</si>
  <si>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</si>
  <si>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</si>
  <si>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</si>
  <si>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</si>
  <si>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</si>
  <si>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</si>
  <si>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</si>
  <si>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</si>
  <si>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</si>
  <si>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</si>
  <si>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</si>
  <si>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</si>
  <si>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</si>
  <si>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</si>
  <si>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</si>
  <si>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</si>
  <si>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</si>
  <si>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</si>
  <si>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</si>
  <si>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</si>
  <si>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</si>
  <si>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</si>
  <si>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</si>
  <si>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</si>
  <si>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</si>
  <si>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</si>
  <si>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</si>
  <si>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</si>
  <si>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</si>
  <si>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</si>
  <si>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</si>
  <si>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</si>
  <si>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</si>
  <si>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</si>
  <si>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</si>
  <si>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</si>
  <si>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</si>
  <si>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</si>
  <si>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</si>
  <si>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</si>
  <si>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</si>
  <si>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</si>
  <si>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</si>
  <si>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</si>
  <si>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</si>
  <si>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</si>
  <si>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</si>
  <si>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</si>
  <si>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</si>
  <si>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</si>
  <si>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</si>
  <si>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</si>
  <si>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</si>
  <si>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</si>
  <si>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</si>
  <si>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</si>
  <si>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</si>
  <si>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</si>
  <si>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</si>
  <si>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</si>
  <si>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</si>
  <si>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</si>
  <si>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</si>
  <si>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</si>
  <si>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</si>
  <si>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</si>
  <si>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</si>
  <si>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</si>
  <si>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</si>
  <si>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</si>
  <si>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</si>
  <si>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</si>
  <si>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</si>
  <si>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</si>
  <si>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</si>
  <si>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</si>
  <si>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</si>
  <si>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</si>
  <si>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</si>
  <si>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</si>
  <si>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</si>
  <si>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</si>
  <si>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</si>
  <si>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</si>
  <si>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</si>
  <si>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</si>
  <si>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</si>
  <si>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</si>
  <si>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</si>
  <si>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</si>
  <si>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</si>
  <si>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</si>
  <si>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</si>
  <si>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</si>
  <si>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</si>
  <si>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</si>
  <si>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</si>
  <si>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</si>
  <si>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</si>
  <si>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</si>
  <si>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</si>
  <si>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</si>
  <si>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</si>
  <si>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</si>
  <si>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</si>
  <si>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</si>
  <si>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</si>
  <si>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</si>
  <si>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</si>
  <si>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</si>
  <si>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</si>
  <si>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</si>
  <si>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</si>
  <si>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</si>
  <si>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</si>
  <si>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</si>
  <si>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</si>
  <si>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</si>
  <si>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</si>
  <si>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</si>
  <si>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</si>
  <si>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</si>
  <si>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</si>
  <si>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</si>
  <si>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</si>
  <si>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</si>
  <si>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</si>
  <si>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</si>
  <si>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</si>
  <si>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</si>
  <si>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</si>
  <si>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</si>
  <si>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</si>
  <si>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</si>
  <si>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</si>
  <si>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</si>
  <si>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</si>
  <si>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</si>
  <si>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</si>
  <si>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</si>
  <si>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</si>
  <si>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</si>
  <si>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</si>
  <si>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</si>
  <si>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</si>
  <si>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</si>
  <si>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</si>
  <si>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</si>
  <si>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</si>
  <si>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</si>
  <si>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</si>
  <si>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</si>
  <si>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</si>
  <si>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</si>
  <si>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</si>
  <si>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</si>
  <si>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</si>
  <si>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</si>
  <si>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</si>
  <si>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</si>
  <si>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</si>
  <si>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</si>
  <si>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</si>
  <si>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</si>
  <si>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</si>
  <si>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</si>
  <si>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</si>
  <si>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</si>
  <si>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</si>
  <si>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</si>
  <si>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</si>
  <si>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</si>
  <si>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</si>
  <si>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</si>
  <si>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</si>
  <si>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</si>
  <si>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</si>
  <si>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</si>
  <si>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</si>
  <si>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</si>
  <si>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</si>
  <si>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</si>
  <si>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</si>
  <si>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</si>
  <si>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</si>
  <si>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</si>
  <si>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</si>
  <si>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</si>
  <si>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</si>
  <si>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</si>
  <si>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</si>
  <si>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</si>
  <si>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</si>
  <si>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</si>
  <si>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</si>
  <si>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</si>
  <si>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</si>
  <si>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</si>
  <si>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</si>
  <si>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</si>
  <si>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</si>
  <si>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</si>
  <si>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</si>
  <si>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</si>
  <si>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</si>
  <si>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</si>
  <si>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</si>
  <si>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</si>
  <si>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</si>
  <si>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</si>
  <si>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</si>
  <si>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</si>
  <si>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</si>
  <si>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</si>
  <si>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</si>
  <si>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</si>
  <si>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</si>
  <si>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</si>
  <si>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</si>
  <si>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</si>
  <si>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</si>
  <si>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</si>
  <si>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</si>
  <si>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</si>
  <si>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</si>
  <si>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</si>
  <si>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</si>
  <si>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</si>
  <si>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</si>
  <si>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</si>
  <si>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</si>
  <si>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</si>
  <si>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</si>
  <si>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</si>
  <si>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</si>
  <si>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</si>
  <si>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</si>
  <si>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</si>
  <si>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</si>
  <si>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</si>
  <si>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</si>
  <si>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</si>
  <si>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</si>
  <si>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</si>
  <si>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</si>
  <si>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</si>
  <si>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</si>
  <si>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</si>
  <si>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</si>
  <si>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</si>
  <si>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</si>
  <si>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</si>
  <si>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</si>
  <si>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</si>
  <si>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</si>
  <si>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</si>
  <si>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</si>
  <si>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</si>
  <si>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</si>
  <si>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</si>
  <si>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</si>
  <si>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</si>
  <si>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</si>
  <si>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</si>
  <si>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</si>
  <si>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</si>
  <si>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</si>
  <si>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</si>
  <si>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</si>
  <si>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</si>
  <si>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</si>
  <si>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</si>
  <si>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</si>
  <si>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</si>
  <si>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</si>
  <si>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</si>
  <si>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</si>
  <si>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</si>
  <si>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</si>
  <si>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</si>
  <si>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</si>
  <si>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</si>
  <si>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</si>
  <si>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</si>
  <si>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</si>
  <si>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</si>
  <si>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</si>
  <si>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</si>
  <si>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</si>
  <si>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</si>
  <si>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</si>
  <si>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</si>
  <si>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</si>
  <si>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</si>
  <si>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</si>
  <si>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</si>
  <si>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</si>
  <si>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</si>
  <si>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</si>
  <si>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</si>
  <si>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</si>
  <si>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</si>
  <si>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</si>
  <si>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</si>
  <si>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</si>
  <si>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</si>
  <si>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</si>
  <si>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</si>
  <si>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</si>
  <si>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</si>
  <si>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</si>
  <si>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</si>
  <si>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</si>
  <si>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</si>
  <si>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</si>
  <si>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</si>
  <si>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</si>
  <si>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</si>
  <si>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</si>
  <si>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</si>
  <si>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</si>
  <si>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</si>
  <si>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</si>
  <si>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</si>
  <si>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</si>
  <si>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</si>
  <si>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</si>
  <si>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</si>
  <si>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</si>
  <si>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</si>
  <si>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</si>
  <si>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</si>
  <si>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</si>
  <si>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</si>
  <si>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</si>
  <si>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</si>
  <si>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</si>
  <si>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</si>
  <si>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</si>
  <si>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</si>
  <si>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</si>
  <si>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</si>
  <si>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</si>
  <si>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</si>
  <si>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</si>
  <si>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</si>
  <si>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</si>
  <si>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</si>
  <si>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</si>
  <si>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</si>
  <si>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</si>
  <si>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</si>
  <si>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</si>
  <si>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</si>
  <si>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</si>
  <si>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</si>
  <si>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</si>
  <si>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</si>
  <si>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</si>
  <si>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</si>
  <si>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</si>
  <si>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</si>
  <si>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</si>
  <si>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</si>
  <si>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</si>
  <si>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</si>
  <si>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</si>
  <si>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</si>
  <si>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</si>
  <si>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</si>
  <si>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</si>
  <si>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</si>
  <si>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</si>
  <si>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</si>
  <si>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</si>
  <si>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</si>
  <si>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</si>
  <si>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</si>
  <si>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</si>
  <si>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</si>
  <si>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</si>
  <si>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</si>
  <si>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</si>
  <si>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</si>
  <si>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</si>
  <si>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</si>
  <si>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</si>
  <si>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</si>
  <si>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</si>
  <si>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</si>
  <si>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</si>
  <si>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</si>
  <si>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</si>
  <si>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</si>
  <si>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</si>
  <si>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</si>
  <si>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</si>
  <si>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</si>
  <si>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</si>
  <si>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</si>
  <si>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</si>
  <si>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</si>
  <si>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</si>
  <si>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</si>
  <si>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</si>
  <si>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</si>
  <si>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</si>
  <si>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</si>
  <si>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</si>
  <si>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</si>
  <si>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</si>
  <si>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</si>
  <si>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</si>
  <si>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</si>
  <si>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</si>
  <si>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</si>
  <si>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</si>
  <si>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</si>
  <si>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</si>
  <si>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</si>
  <si>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</si>
  <si>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</si>
  <si>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</si>
  <si>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</si>
  <si>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</si>
  <si>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</si>
  <si>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</si>
  <si>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</si>
  <si>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</si>
  <si>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</si>
  <si>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</si>
  <si>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</si>
  <si>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</si>
  <si>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</si>
  <si>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</si>
  <si>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</si>
  <si>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</si>
  <si>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</si>
  <si>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</si>
  <si>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</si>
  <si>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</si>
  <si>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</si>
  <si>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</si>
  <si>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</si>
  <si>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</si>
  <si>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</si>
  <si>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</si>
  <si>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</si>
  <si>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</si>
  <si>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</si>
  <si>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</si>
  <si>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</si>
  <si>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</si>
  <si>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</si>
  <si>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</si>
  <si>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</si>
  <si>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</si>
  <si>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</si>
  <si>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</si>
  <si>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</si>
  <si>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</si>
  <si>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</si>
  <si>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</si>
  <si>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</si>
  <si>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</si>
  <si>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</si>
  <si>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</si>
  <si>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</si>
  <si>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</si>
  <si>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</si>
  <si>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</si>
  <si>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</si>
  <si>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</si>
  <si>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</si>
  <si>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</si>
  <si>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</si>
  <si>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</si>
  <si>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</si>
  <si>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</si>
  <si>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</si>
  <si>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</si>
  <si>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</si>
  <si>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</si>
  <si>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</si>
  <si>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</si>
  <si>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</si>
  <si>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</si>
  <si>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</si>
  <si>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</si>
  <si>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</si>
  <si>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</si>
  <si>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</si>
  <si>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</si>
  <si>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</si>
  <si>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</si>
  <si>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</si>
  <si>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</si>
  <si>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</si>
  <si>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</si>
  <si>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</si>
  <si>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</si>
  <si>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</si>
  <si>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</si>
  <si>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</si>
  <si>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</si>
  <si>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</si>
  <si>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</si>
  <si>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</si>
  <si>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</si>
  <si>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</si>
  <si>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</si>
  <si>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</si>
  <si>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</si>
  <si>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</si>
  <si>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</si>
  <si>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</si>
  <si>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</si>
  <si>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</si>
  <si>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</si>
  <si>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</si>
  <si>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</si>
  <si>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</si>
  <si>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</si>
  <si>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</si>
  <si>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</si>
  <si>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</si>
  <si>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</si>
  <si>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</si>
  <si>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</si>
  <si>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</si>
  <si>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</si>
  <si>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</si>
  <si>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</si>
  <si>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</si>
  <si>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</si>
  <si>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</si>
  <si>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</si>
  <si>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</si>
  <si>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</si>
  <si>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</si>
  <si>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</si>
  <si>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</si>
  <si>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</si>
  <si>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</si>
  <si>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</si>
  <si>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</si>
  <si>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</si>
  <si>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</si>
  <si>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</si>
  <si>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</si>
  <si>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</si>
  <si>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</si>
  <si>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</si>
  <si>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</si>
  <si>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</si>
  <si>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</si>
  <si>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</si>
  <si>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</si>
  <si>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</si>
  <si>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</si>
  <si>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</si>
  <si>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</si>
  <si>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</si>
  <si>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</si>
  <si>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</si>
  <si>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</si>
  <si>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</si>
  <si>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</si>
  <si>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</si>
  <si>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</si>
  <si>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</si>
  <si>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</si>
  <si>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</si>
  <si>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</si>
  <si>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</si>
  <si>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</si>
  <si>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</si>
  <si>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</si>
  <si>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</si>
  <si>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</si>
  <si>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</si>
  <si>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</si>
  <si>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</si>
  <si>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</si>
  <si>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</si>
  <si>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</si>
  <si>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</si>
  <si>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</si>
  <si>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</si>
  <si>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</si>
  <si>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</si>
  <si>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</si>
  <si>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</si>
  <si>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</si>
  <si>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</si>
  <si>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</si>
  <si>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</si>
  <si>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</si>
  <si>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</si>
  <si>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</si>
  <si>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</si>
  <si>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</si>
  <si>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</si>
  <si>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</si>
  <si>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</si>
  <si>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</si>
  <si>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</si>
  <si>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</si>
  <si>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</si>
  <si>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</si>
  <si>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</si>
  <si>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</si>
  <si>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</si>
  <si>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</si>
  <si>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</si>
  <si>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</si>
  <si>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</si>
  <si>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</si>
  <si>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</si>
  <si>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</si>
  <si>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</si>
  <si>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</si>
  <si>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</si>
  <si>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</si>
  <si>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</si>
  <si>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</si>
  <si>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</si>
  <si>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</si>
  <si>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</si>
  <si>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</si>
  <si>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</si>
  <si>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</si>
  <si>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</si>
  <si>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</si>
  <si>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</si>
  <si>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</si>
  <si>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</si>
  <si>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</si>
  <si>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</si>
  <si>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</si>
  <si>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</si>
  <si>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</si>
  <si>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</si>
  <si>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</si>
  <si>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</si>
  <si>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</si>
  <si>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</si>
  <si>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</si>
  <si>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</si>
  <si>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</si>
  <si>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</si>
  <si>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</si>
  <si>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</si>
  <si>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</si>
  <si>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</si>
  <si>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</si>
  <si>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</si>
  <si>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</si>
  <si>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</si>
  <si>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</si>
  <si>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</si>
  <si>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</si>
  <si>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</si>
  <si>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</si>
  <si>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</si>
  <si>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</si>
  <si>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</si>
  <si>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</si>
  <si>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</si>
  <si>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</si>
  <si>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</si>
  <si>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</si>
  <si>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</si>
  <si>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</si>
  <si>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</si>
  <si>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</si>
  <si>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</si>
  <si>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</si>
  <si>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</si>
  <si>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</si>
  <si>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</si>
  <si>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</si>
  <si>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</si>
  <si>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</si>
  <si>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</si>
  <si>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</si>
  <si>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</si>
  <si>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</si>
  <si>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</si>
  <si>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</si>
  <si>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</si>
  <si>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</si>
  <si>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</si>
  <si>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</si>
  <si>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</si>
  <si>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</si>
  <si>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</si>
  <si>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</si>
  <si>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</si>
  <si>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</si>
  <si>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</si>
  <si>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</si>
  <si>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</si>
  <si>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</si>
  <si>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</si>
  <si>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</si>
  <si>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</si>
  <si>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</si>
  <si>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</si>
  <si>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</si>
  <si>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</si>
  <si>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</si>
  <si>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</si>
  <si>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</si>
  <si>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</si>
  <si>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</si>
  <si>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</si>
  <si>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</si>
  <si>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</si>
  <si>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</si>
  <si>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</si>
  <si>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</si>
  <si>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</si>
  <si>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</si>
  <si>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</si>
  <si>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</si>
  <si>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</si>
  <si>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</si>
  <si>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</si>
  <si>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</si>
  <si>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</si>
  <si>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</si>
  <si>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</si>
  <si>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</si>
  <si>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</si>
  <si>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</si>
  <si>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</si>
  <si>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</si>
  <si>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</si>
  <si>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</si>
  <si>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</si>
  <si>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</si>
  <si>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</si>
  <si>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</si>
  <si>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</si>
  <si>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</si>
  <si>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</si>
  <si>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</si>
  <si>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</si>
  <si>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</si>
  <si>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</si>
  <si>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</si>
  <si>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</si>
  <si>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</si>
  <si>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</si>
  <si>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</si>
  <si>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</si>
  <si>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</si>
  <si>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</si>
  <si>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</si>
  <si>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</si>
  <si>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</si>
  <si>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</si>
  <si>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</si>
  <si>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</si>
  <si>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</si>
  <si>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</si>
  <si>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</si>
  <si>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</si>
  <si>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</si>
  <si>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</si>
  <si>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</si>
  <si>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</si>
  <si>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</si>
  <si>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</si>
  <si>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</si>
  <si>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</si>
  <si>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</si>
  <si>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</si>
  <si>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</si>
  <si>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</si>
  <si>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</si>
  <si>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</si>
  <si>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</si>
  <si>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</si>
  <si>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</si>
  <si>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</si>
  <si>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</si>
  <si>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</si>
  <si>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</si>
  <si>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</si>
  <si>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</si>
  <si>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</si>
  <si>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</si>
  <si>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</si>
  <si>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</si>
  <si>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</si>
  <si>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</si>
  <si>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</si>
  <si>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</si>
  <si>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</si>
  <si>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</si>
  <si>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</si>
  <si>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</si>
  <si>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</si>
  <si>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</si>
  <si>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</si>
  <si>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</si>
  <si>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</si>
  <si>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</si>
  <si>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</si>
  <si>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</si>
  <si>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</si>
  <si>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</si>
  <si>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</si>
  <si>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</si>
  <si>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</si>
  <si>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</si>
  <si>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</si>
  <si>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</si>
  <si>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</si>
  <si>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</si>
  <si>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</si>
  <si>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</si>
  <si>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</si>
  <si>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</si>
  <si>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</si>
  <si>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</si>
  <si>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</si>
  <si>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</si>
  <si>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</si>
  <si>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</si>
  <si>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</si>
  <si>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</si>
  <si>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</si>
  <si>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</si>
  <si>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</si>
  <si>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</si>
  <si>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</si>
  <si>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</si>
  <si>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</si>
  <si>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</si>
  <si>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</si>
  <si>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</si>
  <si>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</si>
  <si>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</si>
  <si>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</si>
  <si>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</si>
  <si>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</si>
  <si>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</si>
  <si>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</si>
  <si>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</si>
  <si>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</si>
  <si>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</si>
  <si>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</si>
  <si>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</si>
  <si>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</si>
  <si>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</si>
  <si>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</si>
  <si>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</si>
  <si>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</si>
  <si>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</si>
  <si>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</si>
  <si>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</si>
  <si>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</si>
  <si>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</si>
  <si>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</si>
  <si>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</si>
  <si>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</si>
  <si>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</si>
  <si>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</si>
  <si>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</si>
  <si>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</si>
  <si>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</si>
  <si>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</si>
  <si>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</si>
  <si>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</si>
  <si>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</si>
  <si>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</si>
  <si>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</si>
  <si>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</si>
  <si>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</si>
  <si>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</si>
  <si>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</si>
  <si>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</si>
  <si>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</si>
  <si>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</si>
  <si>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</si>
  <si>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</si>
  <si>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</si>
  <si>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</si>
  <si>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</si>
  <si>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</si>
  <si>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</si>
  <si>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</si>
  <si>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</si>
  <si>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</si>
  <si>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</si>
  <si>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</si>
  <si>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</si>
  <si>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</si>
  <si>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</si>
  <si>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</si>
  <si>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</si>
  <si>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</si>
  <si>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</si>
  <si>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</si>
  <si>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</si>
  <si>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</si>
  <si>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</si>
  <si>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</si>
  <si>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</si>
  <si>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</si>
  <si>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</si>
  <si>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</si>
  <si>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</si>
  <si>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</si>
  <si>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</si>
  <si>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</si>
  <si>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</si>
  <si>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</si>
  <si>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</si>
  <si>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</si>
  <si>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</si>
  <si>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</si>
  <si>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</si>
  <si>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</si>
  <si>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</si>
  <si>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</si>
  <si>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</si>
  <si>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</si>
  <si>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</si>
  <si>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</si>
  <si>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</si>
  <si>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</si>
  <si>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</si>
  <si>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</si>
  <si>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</si>
  <si>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</si>
  <si>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</si>
  <si>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</si>
  <si>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</si>
  <si>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</si>
  <si>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</si>
  <si>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</si>
  <si>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</si>
  <si>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</si>
  <si>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</si>
  <si>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</si>
  <si>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</si>
  <si>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</si>
  <si>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</si>
  <si>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</si>
  <si>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</si>
  <si>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</si>
  <si>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</si>
  <si>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</si>
  <si>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</si>
  <si>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</si>
  <si>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</si>
  <si>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</si>
  <si>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</si>
  <si>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</si>
  <si>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</si>
  <si>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</si>
  <si>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</si>
  <si>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</si>
  <si>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</si>
  <si>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</si>
  <si>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</si>
  <si>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</si>
  <si>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</si>
  <si>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</si>
  <si>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</si>
  <si>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</si>
  <si>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</si>
  <si>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</si>
  <si>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</si>
  <si>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</si>
  <si>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</si>
  <si>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</si>
  <si>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</si>
  <si>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</si>
  <si>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</si>
  <si>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</si>
  <si>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</si>
  <si>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</si>
  <si>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</si>
  <si>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</si>
  <si>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</si>
  <si>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</si>
  <si>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</si>
  <si>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</si>
  <si>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</si>
  <si>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</si>
  <si>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</si>
  <si>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</si>
  <si>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</si>
  <si>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</si>
  <si>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</si>
  <si>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</si>
  <si>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</si>
  <si>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</si>
  <si>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</si>
  <si>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</si>
  <si>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</si>
  <si>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</si>
  <si>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</si>
  <si>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</si>
  <si>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</si>
  <si>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</si>
  <si>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</si>
  <si>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</si>
  <si>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</si>
  <si>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</si>
  <si>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</si>
  <si>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</si>
  <si>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</si>
  <si>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</si>
  <si>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</si>
  <si>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</si>
  <si>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</si>
  <si>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</si>
  <si>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</si>
  <si>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</si>
  <si>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</si>
  <si>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</si>
  <si>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</si>
  <si>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</si>
  <si>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</si>
  <si>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</si>
  <si>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</si>
  <si>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</si>
  <si>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</si>
  <si>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</si>
  <si>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</si>
  <si>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</si>
  <si>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</si>
  <si>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</si>
  <si>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</si>
  <si>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</si>
  <si>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</si>
  <si>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</si>
  <si>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</si>
  <si>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</si>
  <si>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</si>
  <si>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</si>
  <si>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</si>
  <si>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</si>
  <si>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</si>
  <si>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</si>
  <si>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</si>
  <si>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</si>
  <si>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</si>
  <si>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</si>
  <si>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</si>
  <si>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</si>
  <si>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</si>
  <si>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</si>
  <si>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</si>
  <si>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</si>
  <si>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</si>
  <si>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</si>
  <si>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</si>
  <si>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</si>
  <si>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</si>
  <si>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</si>
  <si>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</si>
  <si>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</si>
  <si>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</si>
  <si>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</si>
  <si>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</si>
  <si>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</si>
  <si>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</si>
  <si>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</si>
  <si>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</si>
  <si>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</si>
  <si>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</si>
  <si>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</si>
  <si>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</si>
  <si>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</si>
  <si>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</si>
  <si>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</si>
  <si>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</si>
  <si>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</si>
  <si>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</si>
  <si>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</si>
  <si>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</si>
  <si>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</si>
  <si>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</si>
  <si>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</si>
  <si>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</si>
  <si>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</si>
  <si>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</si>
  <si>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</si>
  <si>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</si>
  <si>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</si>
  <si>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</si>
  <si>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</si>
  <si>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</si>
  <si>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</si>
  <si>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</si>
  <si>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</si>
  <si>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</si>
  <si>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</si>
  <si>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</si>
  <si>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</si>
  <si>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</si>
  <si>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</si>
  <si>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</si>
  <si>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</si>
  <si>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</si>
  <si>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</si>
  <si>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</si>
  <si>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</si>
  <si>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</si>
  <si>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</si>
  <si>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</si>
  <si>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</si>
  <si>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</si>
  <si>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</si>
  <si>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</si>
  <si>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</si>
  <si>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</si>
  <si>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</si>
  <si>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</si>
  <si>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</si>
  <si>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</si>
  <si>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</si>
  <si>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</si>
  <si>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</si>
  <si>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</si>
  <si>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</si>
  <si>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</si>
  <si>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</si>
  <si>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</si>
  <si>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</si>
  <si>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</si>
  <si>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</si>
  <si>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</si>
  <si>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</si>
  <si>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</si>
  <si>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</si>
  <si>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</si>
  <si>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</si>
  <si>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</si>
  <si>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</si>
  <si>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</si>
  <si>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</si>
  <si>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</si>
  <si>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</si>
  <si>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</si>
  <si>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</si>
  <si>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</si>
  <si>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</si>
  <si>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</si>
  <si>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</si>
  <si>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</si>
  <si>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</si>
  <si>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</si>
  <si>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</si>
  <si>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</si>
  <si>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</si>
  <si>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</si>
  <si>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</si>
  <si>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</si>
  <si>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</si>
  <si>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</si>
  <si>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</si>
  <si>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</si>
  <si>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</si>
  <si>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</si>
  <si>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</si>
  <si>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</si>
  <si>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</si>
  <si>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</si>
  <si>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</si>
  <si>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</si>
  <si>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</si>
  <si>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</si>
  <si>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</si>
  <si>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</si>
  <si>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</si>
  <si>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</si>
  <si>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</si>
  <si>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</si>
  <si>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</si>
  <si>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</si>
  <si>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</si>
  <si>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</si>
  <si>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</si>
  <si>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</si>
  <si>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</si>
  <si>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</si>
  <si>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</si>
  <si>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</si>
  <si>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</si>
  <si>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</si>
  <si>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</si>
  <si>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</si>
  <si>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</si>
  <si>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</si>
  <si>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</si>
  <si>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</si>
  <si>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</si>
  <si>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</si>
  <si>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</si>
  <si>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</si>
  <si>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</si>
  <si>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</si>
  <si>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</si>
  <si>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</si>
  <si>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</si>
  <si>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</si>
  <si>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</si>
  <si>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</si>
  <si>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</si>
  <si>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</si>
  <si>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</si>
  <si>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</si>
  <si>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</si>
  <si>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</si>
  <si>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</si>
  <si>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</si>
  <si>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</si>
  <si>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</si>
  <si>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</si>
  <si>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</si>
  <si>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</si>
  <si>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</si>
  <si>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</si>
  <si>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</si>
  <si>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</si>
  <si>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</si>
  <si>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</si>
  <si>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</si>
  <si>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</si>
  <si>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</si>
  <si>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</si>
  <si>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</si>
  <si>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</si>
  <si>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</si>
  <si>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</si>
  <si>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</si>
  <si>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</si>
  <si>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</si>
  <si>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</si>
  <si>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</si>
  <si>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</si>
  <si>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</si>
  <si>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</si>
  <si>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</si>
  <si>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</si>
  <si>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</si>
  <si>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</si>
  <si>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</si>
  <si>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</si>
  <si>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</si>
  <si>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</si>
  <si>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</si>
  <si>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</si>
  <si>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</si>
  <si>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</si>
  <si>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</si>
  <si>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</si>
  <si>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</si>
  <si>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</si>
  <si>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</si>
  <si>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</si>
  <si>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</si>
  <si>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</si>
  <si>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</si>
  <si>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</si>
  <si>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</si>
  <si>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</si>
  <si>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</si>
  <si>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</si>
  <si>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</si>
  <si>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</si>
  <si>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</si>
  <si>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</si>
  <si>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</si>
  <si>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</si>
  <si>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</si>
  <si>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</si>
  <si>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</si>
  <si>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</si>
  <si>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</si>
  <si>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</si>
  <si>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</si>
  <si>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</si>
  <si>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</si>
  <si>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</si>
  <si>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</si>
  <si>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</si>
  <si>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</si>
  <si>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</si>
  <si>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</si>
  <si>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</si>
  <si>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</si>
  <si>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</si>
  <si>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</si>
  <si>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</si>
  <si>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</si>
  <si>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</si>
  <si>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</si>
  <si>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</si>
  <si>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</si>
  <si>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</si>
  <si>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</si>
  <si>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</si>
  <si>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</si>
  <si>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</si>
  <si>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</si>
  <si>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</si>
  <si>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</si>
  <si>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</si>
  <si>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</si>
  <si>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</si>
  <si>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</si>
  <si>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</si>
  <si>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</si>
  <si>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</si>
  <si>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</si>
  <si>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</si>
  <si>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</si>
  <si>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</si>
  <si>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</si>
  <si>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</si>
  <si>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</si>
  <si>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</si>
  <si>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</si>
  <si>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</si>
  <si>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</si>
  <si>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</si>
  <si>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</si>
  <si>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</si>
  <si>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</si>
  <si>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</si>
  <si>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</si>
  <si>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</si>
  <si>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</si>
  <si>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</si>
  <si>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</si>
  <si>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</si>
  <si>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</si>
  <si>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</si>
  <si>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</si>
  <si>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</si>
  <si>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</si>
  <si>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</si>
  <si>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</si>
  <si>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</si>
  <si>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</si>
  <si>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</si>
  <si>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</si>
  <si>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</si>
  <si>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</si>
  <si>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</si>
  <si>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</si>
  <si>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</si>
  <si>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</si>
  <si>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</si>
  <si>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</si>
  <si>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</si>
  <si>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</si>
  <si>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</si>
  <si>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</si>
  <si>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</si>
  <si>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</si>
  <si>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</si>
  <si>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</si>
  <si>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</si>
  <si>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</si>
  <si>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</si>
  <si>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</si>
  <si>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</si>
  <si>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</si>
  <si>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</si>
  <si>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</si>
  <si>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</si>
  <si>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</si>
  <si>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</si>
  <si>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</si>
  <si>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</si>
  <si>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</si>
  <si>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</si>
  <si>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</si>
  <si>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</si>
  <si>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</si>
  <si>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</si>
  <si>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</si>
  <si>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</si>
  <si>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</si>
  <si>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</si>
  <si>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</si>
  <si>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</si>
  <si>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</si>
  <si>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</si>
  <si>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</si>
  <si>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</si>
  <si>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</si>
  <si>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</si>
  <si>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</si>
  <si>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</si>
  <si>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</si>
  <si>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</si>
  <si>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</si>
  <si>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</si>
  <si>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</si>
  <si>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</si>
  <si>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</si>
  <si>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</si>
  <si>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</si>
  <si>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</si>
  <si>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</si>
  <si>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</si>
  <si>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</si>
  <si>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</si>
  <si>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</si>
  <si>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</si>
  <si>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</si>
  <si>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</si>
  <si>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</si>
  <si>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</si>
  <si>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</si>
  <si>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</si>
  <si>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</si>
  <si>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</si>
  <si>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</si>
  <si>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</si>
  <si>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</si>
  <si>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</si>
  <si>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</si>
  <si>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</si>
  <si>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</si>
  <si>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</si>
  <si>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</si>
  <si>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</si>
  <si>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</si>
  <si>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</si>
  <si>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</si>
  <si>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</si>
  <si>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</si>
  <si>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</si>
  <si>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</si>
  <si>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</si>
  <si>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</si>
  <si>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</si>
  <si>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</si>
  <si>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</si>
  <si>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</si>
  <si>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</si>
  <si>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</si>
  <si>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</si>
  <si>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</si>
  <si>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</si>
  <si>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</si>
  <si>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</si>
  <si>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</si>
  <si>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</si>
  <si>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</si>
  <si>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</si>
  <si>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</si>
  <si>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</si>
  <si>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</si>
  <si>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</si>
  <si>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</si>
  <si>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</si>
  <si>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</si>
  <si>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</si>
  <si>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</si>
  <si>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</si>
  <si>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</si>
  <si>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</si>
  <si>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</si>
  <si>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</si>
  <si>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</si>
  <si>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</si>
  <si>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</si>
  <si>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</si>
  <si>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</si>
  <si>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</si>
  <si>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</si>
  <si>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</si>
  <si>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</si>
  <si>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</si>
  <si>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</si>
  <si>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</si>
  <si>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</si>
  <si>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</si>
  <si>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</si>
  <si>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</si>
  <si>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</si>
  <si>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</si>
  <si>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</si>
  <si>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</si>
  <si>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</si>
  <si>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</si>
  <si>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</si>
  <si>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</si>
  <si>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</si>
  <si>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</si>
  <si>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</si>
  <si>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</si>
  <si>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</si>
  <si>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</si>
  <si>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</si>
  <si>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</si>
  <si>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</si>
  <si>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</si>
  <si>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</si>
  <si>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</si>
  <si>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</si>
  <si>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</si>
  <si>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</si>
  <si>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</si>
  <si>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</si>
  <si>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</si>
  <si>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</si>
  <si>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</si>
  <si>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</si>
  <si>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</si>
  <si>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</si>
  <si>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</si>
  <si>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</si>
  <si>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</si>
  <si>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</si>
  <si>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</si>
  <si>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</si>
  <si>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</si>
  <si>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</si>
  <si>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</si>
  <si>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</si>
  <si>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</si>
  <si>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</si>
  <si>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</si>
  <si>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</si>
  <si>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</si>
  <si>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</si>
  <si>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</si>
  <si>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</si>
  <si>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</si>
  <si>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</si>
  <si>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</si>
  <si>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</si>
  <si>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</si>
  <si>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</si>
  <si>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</si>
  <si>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</si>
  <si>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</si>
  <si>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</si>
  <si>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</si>
  <si>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</si>
  <si>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</si>
  <si>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</si>
  <si>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</si>
  <si>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</si>
  <si>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</si>
  <si>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</si>
  <si>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</si>
  <si>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</si>
  <si>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</si>
  <si>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</si>
  <si>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</si>
  <si>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</si>
  <si>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</si>
  <si>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</si>
  <si>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</si>
  <si>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</si>
  <si>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</si>
  <si>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</si>
  <si>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</si>
  <si>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</si>
  <si>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</si>
  <si>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</si>
  <si>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</si>
  <si>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</si>
  <si>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</si>
  <si>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</si>
  <si>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</si>
  <si>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</si>
  <si>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</si>
  <si>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</si>
  <si>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</si>
  <si>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</si>
  <si>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</si>
  <si>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</si>
  <si>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</si>
  <si>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</si>
  <si>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</si>
  <si>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</si>
  <si>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</si>
  <si>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</si>
  <si>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</si>
  <si>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</si>
  <si>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</si>
  <si>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</si>
  <si>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</si>
  <si>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</si>
  <si>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</si>
  <si>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</si>
  <si>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</si>
  <si>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</si>
  <si>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</si>
  <si>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</si>
  <si>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</si>
  <si>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</si>
  <si>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</si>
  <si>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</si>
  <si>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</si>
  <si>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</si>
  <si>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</si>
  <si>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</si>
  <si>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</si>
  <si>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</si>
  <si>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</si>
  <si>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</si>
  <si>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</si>
  <si>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</si>
  <si>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</si>
  <si>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</si>
  <si>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</si>
  <si>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</si>
  <si>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</si>
  <si>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</si>
  <si>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</si>
  <si>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</si>
  <si>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</si>
  <si>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</si>
  <si>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</si>
  <si>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</si>
  <si>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</si>
  <si>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</si>
  <si>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</si>
  <si>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</si>
  <si>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</si>
  <si>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</si>
  <si>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</si>
  <si>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</si>
  <si>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</si>
  <si>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</si>
  <si>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</si>
  <si>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</si>
  <si>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</si>
  <si>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</si>
  <si>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</si>
  <si>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</si>
  <si>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</si>
  <si>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</si>
  <si>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</si>
  <si>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</si>
  <si>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</si>
  <si>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</si>
  <si>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</si>
  <si>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</si>
  <si>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</si>
  <si>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</si>
  <si>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</si>
  <si>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</si>
  <si>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</si>
  <si>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</si>
  <si>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</si>
  <si>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</si>
  <si>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</si>
  <si>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</si>
  <si>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</si>
  <si>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</si>
  <si>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</si>
  <si>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</si>
  <si>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</si>
  <si>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</si>
  <si>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</si>
  <si>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</si>
  <si>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</si>
  <si>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</si>
  <si>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</si>
  <si>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</si>
  <si>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</si>
  <si>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</si>
  <si>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</si>
  <si>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</si>
  <si>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</si>
  <si>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</si>
  <si>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</si>
  <si>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</si>
  <si>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</si>
  <si>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</si>
  <si>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</si>
  <si>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</si>
  <si>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</si>
  <si>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</si>
  <si>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</si>
  <si>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</si>
  <si>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</si>
  <si>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</si>
  <si>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</si>
  <si>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</si>
  <si>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</si>
  <si>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</si>
  <si>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</si>
  <si>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</si>
  <si>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</si>
  <si>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</si>
  <si>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</si>
  <si>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</si>
  <si>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</si>
  <si>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</si>
  <si>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</si>
  <si>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</si>
  <si>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</si>
  <si>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</si>
  <si>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</si>
  <si>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</si>
  <si>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</si>
  <si>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</si>
  <si>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</si>
  <si>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</si>
  <si>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</si>
  <si>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</si>
  <si>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</si>
  <si>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</si>
  <si>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</si>
  <si>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</si>
  <si>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</si>
  <si>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</si>
  <si>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</si>
  <si>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</si>
  <si>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</si>
  <si>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</si>
  <si>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</si>
  <si>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</si>
  <si>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</si>
  <si>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</si>
  <si>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</si>
  <si>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</si>
  <si>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</si>
  <si>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</si>
  <si>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</si>
  <si>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</si>
  <si>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</si>
  <si>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</si>
  <si>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</si>
  <si>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</si>
  <si>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</si>
  <si>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</si>
  <si>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</si>
  <si>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</si>
  <si>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</si>
  <si>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</si>
  <si>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</si>
  <si>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</si>
  <si>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</si>
  <si>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</si>
  <si>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</si>
  <si>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</si>
  <si>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</si>
  <si>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</si>
  <si>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</si>
  <si>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</si>
  <si>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</si>
  <si>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</si>
  <si>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</si>
  <si>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</si>
  <si>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</si>
  <si>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</si>
  <si>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</si>
  <si>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</si>
  <si>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</si>
  <si>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</si>
  <si>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</si>
  <si>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</si>
  <si>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</si>
  <si>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</si>
  <si>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</si>
  <si>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</si>
  <si>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</si>
  <si>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</si>
  <si>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</si>
  <si>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</si>
  <si>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</si>
  <si>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</si>
  <si>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</si>
  <si>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</si>
  <si>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</si>
  <si>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</si>
  <si>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</si>
  <si>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</si>
  <si>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</si>
  <si>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</si>
  <si>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</si>
  <si>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</si>
  <si>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</si>
  <si>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</si>
  <si>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</si>
  <si>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</si>
  <si>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</si>
  <si>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</si>
  <si>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</si>
  <si>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</si>
  <si>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</si>
  <si>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</si>
  <si>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</si>
  <si>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</si>
  <si>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</si>
  <si>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</si>
  <si>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</si>
  <si>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</si>
  <si>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</si>
  <si>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</si>
  <si>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</si>
  <si>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</si>
  <si>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</si>
  <si>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</si>
  <si>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</si>
  <si>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</si>
  <si>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</si>
  <si>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</si>
  <si>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</si>
  <si>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</si>
  <si>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</si>
  <si>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</si>
  <si>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</si>
  <si>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</si>
  <si>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</si>
  <si>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</si>
  <si>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</si>
  <si>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</si>
  <si>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</si>
  <si>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</si>
  <si>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</si>
  <si>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</si>
  <si>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</si>
  <si>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</si>
  <si>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</si>
  <si>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</si>
  <si>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</si>
  <si>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</si>
  <si>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</si>
  <si>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</si>
  <si>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</si>
  <si>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</si>
  <si>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</si>
  <si>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</si>
  <si>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</si>
  <si>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</si>
  <si>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</si>
  <si>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</si>
  <si>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</si>
  <si>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</si>
  <si>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</si>
  <si>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</si>
  <si>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</si>
  <si>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</si>
  <si>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</si>
  <si>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</si>
  <si>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</si>
  <si>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</si>
  <si>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</si>
  <si>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</si>
  <si>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</si>
  <si>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</si>
  <si>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</si>
  <si>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</si>
  <si>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</si>
  <si>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</si>
  <si>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</si>
  <si>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</si>
  <si>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</si>
  <si>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</si>
  <si>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</si>
  <si>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</si>
  <si>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</si>
  <si>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</si>
  <si>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</si>
  <si>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</si>
  <si>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</si>
  <si>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</si>
  <si>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</si>
  <si>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</si>
  <si>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</si>
  <si>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</si>
  <si>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</si>
  <si>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</si>
  <si>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</si>
  <si>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</si>
  <si>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</si>
  <si>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</si>
  <si>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</si>
  <si>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</si>
  <si>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</si>
  <si>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</si>
  <si>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</si>
  <si>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</si>
  <si>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</si>
  <si>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</si>
  <si>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</si>
  <si>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</si>
  <si>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</si>
  <si>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</si>
  <si>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</si>
  <si>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</si>
  <si>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</si>
  <si>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</si>
  <si>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</si>
  <si>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</si>
  <si>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</si>
  <si>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</si>
  <si>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</si>
  <si>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</si>
  <si>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</si>
  <si>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</si>
  <si>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</si>
  <si>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</si>
  <si>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</si>
  <si>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</si>
  <si>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</si>
  <si>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</si>
  <si>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</si>
  <si>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</si>
  <si>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</si>
  <si>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</si>
  <si>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</si>
  <si>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</si>
  <si>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</si>
  <si>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</si>
  <si>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</si>
  <si>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</si>
  <si>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</si>
  <si>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</si>
  <si>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</si>
  <si>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</si>
  <si>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</si>
  <si>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</si>
  <si>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</si>
  <si>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</si>
  <si>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</si>
  <si>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</si>
  <si>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</si>
  <si>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</si>
  <si>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</si>
  <si>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</si>
  <si>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</si>
  <si>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</si>
  <si>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</si>
  <si>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</si>
  <si>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</si>
  <si>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</si>
  <si>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</si>
  <si>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</si>
  <si>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</si>
  <si>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</si>
  <si>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</si>
  <si>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</si>
  <si>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</si>
  <si>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</si>
  <si>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</si>
  <si>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</si>
  <si>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</si>
  <si>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</si>
  <si>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</si>
  <si>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</si>
  <si>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</si>
  <si>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</si>
  <si>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</si>
  <si>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</si>
  <si>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</si>
  <si>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</si>
  <si>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</si>
  <si>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</si>
  <si>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</si>
  <si>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</si>
  <si>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</si>
  <si>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</si>
  <si>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</si>
  <si>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</si>
  <si>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</si>
  <si>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</si>
  <si>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</si>
  <si>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</si>
  <si>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</si>
  <si>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</si>
  <si>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</si>
  <si>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</si>
  <si>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</si>
  <si>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</si>
  <si>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</si>
  <si>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</si>
  <si>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</si>
  <si>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</si>
  <si>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</si>
  <si>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</si>
  <si>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</si>
  <si>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</si>
  <si>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</si>
  <si>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</si>
  <si>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</si>
  <si>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</si>
  <si>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</si>
  <si>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</si>
  <si>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</si>
  <si>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</si>
  <si>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</si>
  <si>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</si>
  <si>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</si>
  <si>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</si>
  <si>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</si>
  <si>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</si>
  <si>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</si>
  <si>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</si>
  <si>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</si>
  <si>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</si>
  <si>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</si>
  <si>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</si>
  <si>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</si>
  <si>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</si>
  <si>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</si>
  <si>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</si>
  <si>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</si>
  <si>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</si>
  <si>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</si>
  <si>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</si>
  <si>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</si>
  <si>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</si>
  <si>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</si>
  <si>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</si>
  <si>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</si>
  <si>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</si>
  <si>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</si>
  <si>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</si>
  <si>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</si>
  <si>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</si>
  <si>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</si>
  <si>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</si>
  <si>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</si>
  <si>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</si>
  <si>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</si>
  <si>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</si>
  <si>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</si>
  <si>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</si>
  <si>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</si>
  <si>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</si>
  <si>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</si>
  <si>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</si>
  <si>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</si>
  <si>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</si>
  <si>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</si>
  <si>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</si>
  <si>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</si>
  <si>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</si>
  <si>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</si>
  <si>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</si>
  <si>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</si>
  <si>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</si>
  <si>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</si>
  <si>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</si>
  <si>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</si>
  <si>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</si>
  <si>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</si>
  <si>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</si>
  <si>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</si>
  <si>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</si>
  <si>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</si>
  <si>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</si>
  <si>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</si>
  <si>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</si>
  <si>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</si>
  <si>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</si>
  <si>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</si>
  <si>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</si>
  <si>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</si>
  <si>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</si>
  <si>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</si>
  <si>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</si>
  <si>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</si>
  <si>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</si>
  <si>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</si>
  <si>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</si>
  <si>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</si>
  <si>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</si>
  <si>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</si>
  <si>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</si>
  <si>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</si>
  <si>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</si>
  <si>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</si>
  <si>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</si>
  <si>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</si>
  <si>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</si>
  <si>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</si>
  <si>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</si>
  <si>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</si>
  <si>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</si>
  <si>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</si>
  <si>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</si>
  <si>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</si>
  <si>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</si>
  <si>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</si>
  <si>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</si>
  <si>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</si>
  <si>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</si>
  <si>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</si>
  <si>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</si>
  <si>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</si>
  <si>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</si>
  <si>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</si>
  <si>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</si>
  <si>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</si>
  <si>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</si>
  <si>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</si>
  <si>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</si>
  <si>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</si>
  <si>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</si>
  <si>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</si>
  <si>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</si>
  <si>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</si>
  <si>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</si>
  <si>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</si>
  <si>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</si>
  <si>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</si>
  <si>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</si>
  <si>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</si>
  <si>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</si>
  <si>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</si>
  <si>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</si>
  <si>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</si>
  <si>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</si>
  <si>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</si>
  <si>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</si>
  <si>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</si>
  <si>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</si>
  <si>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</si>
  <si>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</si>
  <si>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</si>
  <si>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</si>
  <si>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</si>
  <si>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</si>
  <si>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</si>
  <si>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</si>
  <si>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</si>
  <si>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</si>
  <si>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</si>
  <si>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</si>
  <si>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</si>
  <si>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</si>
  <si>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</si>
  <si>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</si>
  <si>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</si>
  <si>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</si>
  <si>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</si>
  <si>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</si>
  <si>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</si>
  <si>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</si>
  <si>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</si>
  <si>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</si>
  <si>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</si>
  <si>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</si>
  <si>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</si>
  <si>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</si>
  <si>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</si>
  <si>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</si>
  <si>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</si>
  <si>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</si>
  <si>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</si>
  <si>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</si>
  <si>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</si>
  <si>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</si>
  <si>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</si>
  <si>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</si>
  <si>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</si>
  <si>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</si>
  <si>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</si>
  <si>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</si>
  <si>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</si>
  <si>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</si>
  <si>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</si>
  <si>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</si>
  <si>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</si>
  <si>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</si>
  <si>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</si>
  <si>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</si>
  <si>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</si>
  <si>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</si>
  <si>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</si>
  <si>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</si>
  <si>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</si>
  <si>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</si>
  <si>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</si>
  <si>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</si>
  <si>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</si>
  <si>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</si>
  <si>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</si>
  <si>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</si>
  <si>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</si>
  <si>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</si>
  <si>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</si>
  <si>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</si>
  <si>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</si>
  <si>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</si>
  <si>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</si>
  <si>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</si>
  <si>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</si>
  <si>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</si>
  <si>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</si>
  <si>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</si>
  <si>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</si>
  <si>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</si>
  <si>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</si>
  <si>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</si>
  <si>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</si>
  <si>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</si>
  <si>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</si>
  <si>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</si>
  <si>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</si>
  <si>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</si>
  <si>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</si>
  <si>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</si>
  <si>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</si>
  <si>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</si>
  <si>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</si>
  <si>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</si>
  <si>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</si>
  <si>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</si>
  <si>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</si>
  <si>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</si>
  <si>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</si>
  <si>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</si>
  <si>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</si>
  <si>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</si>
  <si>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</si>
  <si>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</si>
  <si>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</si>
  <si>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</si>
  <si>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</si>
  <si>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</si>
  <si>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</si>
  <si>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</si>
  <si>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</si>
  <si>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</si>
  <si>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</si>
  <si>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</si>
  <si>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</si>
  <si>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</si>
  <si>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</si>
  <si>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</si>
  <si>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</si>
  <si>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</si>
  <si>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</si>
  <si>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</si>
  <si>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</si>
  <si>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</si>
  <si>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</si>
  <si>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</si>
  <si>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</si>
  <si>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</si>
  <si>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</si>
  <si>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</si>
  <si>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</si>
  <si>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</si>
  <si>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</si>
  <si>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</si>
  <si>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</si>
  <si>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</si>
  <si>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</si>
  <si>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</si>
  <si>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</si>
  <si>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</si>
  <si>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</si>
  <si>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</si>
  <si>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</si>
  <si>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</si>
  <si>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</si>
  <si>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</si>
  <si>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</si>
  <si>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</si>
  <si>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</si>
  <si>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</si>
  <si>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</si>
  <si>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</si>
  <si>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</si>
  <si>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</si>
  <si>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</si>
  <si>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</si>
  <si>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</si>
  <si>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</si>
  <si>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</si>
  <si>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</si>
  <si>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</si>
  <si>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</si>
  <si>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</si>
  <si>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</si>
  <si>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</si>
  <si>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</si>
  <si>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</si>
  <si>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</si>
  <si>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</si>
  <si>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</si>
  <si>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</si>
  <si>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</si>
  <si>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</si>
  <si>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</si>
  <si>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</si>
  <si>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</si>
  <si>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</si>
  <si>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</si>
  <si>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</si>
  <si>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</si>
  <si>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</si>
  <si>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</si>
  <si>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</si>
  <si>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</si>
  <si>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</si>
  <si>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</si>
  <si>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</si>
  <si>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</si>
  <si>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</si>
  <si>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</si>
  <si>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</si>
  <si>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</si>
  <si>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</si>
  <si>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</si>
  <si>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</si>
  <si>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</si>
  <si>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</si>
  <si>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</si>
  <si>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</si>
  <si>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</si>
  <si>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</si>
  <si>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</si>
  <si>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</si>
  <si>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</si>
  <si>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</si>
  <si>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</si>
  <si>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</si>
  <si>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</si>
  <si>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</si>
  <si>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</si>
  <si>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</si>
  <si>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</si>
  <si>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</si>
  <si>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</si>
  <si>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</si>
  <si>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</si>
  <si>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</si>
  <si>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</si>
  <si>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</si>
  <si>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</si>
  <si>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</si>
  <si>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</si>
  <si>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</si>
  <si>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</si>
  <si>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</si>
  <si>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</si>
  <si>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</si>
  <si>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</si>
  <si>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</si>
  <si>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</si>
  <si>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</si>
  <si>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</si>
  <si>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</si>
  <si>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</si>
  <si>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</si>
  <si>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</si>
  <si>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</si>
  <si>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</si>
  <si>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</si>
  <si>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</si>
  <si>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</si>
  <si>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</si>
  <si>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</si>
  <si>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</si>
  <si>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</si>
  <si>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</si>
  <si>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</si>
  <si>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</si>
  <si>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</si>
  <si>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</si>
  <si>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</si>
  <si>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</si>
  <si>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</si>
  <si>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</si>
  <si>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</si>
  <si>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</si>
  <si>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</si>
  <si>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</si>
  <si>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</si>
  <si>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</si>
  <si>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</si>
  <si>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</si>
  <si>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</si>
  <si>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</si>
  <si>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</si>
  <si>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</si>
  <si>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</si>
  <si>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</si>
  <si>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</si>
  <si>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</si>
  <si>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</si>
  <si>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</si>
  <si>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</si>
  <si>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</si>
  <si>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</si>
  <si>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</si>
  <si>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</si>
  <si>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</si>
  <si>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</si>
  <si>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</si>
  <si>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</si>
  <si>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</si>
  <si>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</si>
  <si>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</si>
  <si>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</si>
  <si>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</si>
  <si>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</si>
  <si>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</si>
  <si>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</si>
  <si>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</si>
  <si>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</si>
  <si>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</si>
  <si>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</si>
  <si>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</si>
  <si>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</si>
  <si>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</si>
  <si>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</si>
  <si>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</si>
  <si>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</si>
  <si>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</si>
  <si>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</si>
  <si>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</si>
  <si>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</si>
  <si>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</si>
  <si>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</si>
  <si>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</si>
  <si>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</si>
  <si>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</si>
  <si>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</si>
  <si>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</si>
  <si>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</si>
  <si>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</si>
  <si>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</si>
  <si>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</si>
  <si>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</si>
  <si>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</si>
  <si>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</si>
  <si>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</si>
  <si>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</si>
  <si>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</si>
  <si>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</si>
  <si>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</si>
  <si>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</si>
  <si>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</si>
  <si>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</si>
  <si>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</si>
  <si>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</si>
  <si>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</si>
  <si>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</si>
  <si>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</si>
  <si>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</si>
  <si>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</si>
  <si>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</si>
  <si>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</si>
  <si>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</si>
  <si>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</si>
  <si>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</si>
  <si>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</si>
  <si>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</si>
  <si>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</si>
  <si>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</si>
  <si>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</si>
  <si>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</si>
  <si>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</si>
  <si>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</si>
  <si>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</si>
  <si>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</si>
  <si>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</si>
  <si>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</si>
  <si>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</si>
  <si>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</si>
  <si>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</si>
  <si>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</si>
  <si>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</si>
  <si>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</si>
  <si>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</si>
  <si>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</si>
  <si>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</si>
  <si>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</si>
  <si>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</si>
  <si>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</si>
  <si>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</si>
  <si>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</si>
  <si>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</si>
  <si>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</si>
  <si>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</si>
  <si>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</si>
  <si>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</si>
  <si>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</si>
  <si>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</si>
  <si>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</si>
  <si>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</si>
  <si>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</si>
  <si>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</si>
  <si>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</si>
  <si>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</si>
  <si>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</si>
  <si>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</si>
  <si>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</si>
  <si>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</si>
  <si>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</si>
  <si>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</si>
  <si>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</si>
  <si>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</si>
  <si>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</si>
  <si>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</si>
  <si>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</si>
  <si>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</si>
  <si>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</si>
  <si>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</si>
  <si>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</si>
  <si>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</si>
  <si>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</si>
  <si>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</si>
  <si>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</si>
  <si>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</si>
  <si>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</si>
  <si>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</si>
  <si>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</si>
  <si>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</si>
  <si>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</si>
  <si>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</si>
  <si>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</si>
  <si>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</si>
  <si>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</si>
  <si>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</si>
  <si>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</si>
  <si>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</si>
  <si>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</si>
  <si>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</si>
  <si>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</si>
  <si>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</si>
  <si>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</si>
  <si>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</si>
  <si>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</si>
  <si>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</si>
  <si>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</si>
  <si>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</si>
  <si>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</si>
  <si>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</si>
  <si>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</si>
  <si>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</si>
  <si>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</si>
  <si>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</si>
  <si>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</si>
  <si>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</si>
  <si>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</si>
  <si>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</si>
  <si>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</si>
  <si>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</si>
  <si>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</si>
  <si>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</si>
  <si>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</si>
  <si>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</si>
  <si>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</si>
  <si>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</si>
  <si>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</si>
  <si>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</si>
  <si>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</si>
  <si>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</si>
  <si>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</si>
  <si>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</si>
  <si>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</si>
  <si>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</si>
  <si>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</si>
  <si>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</si>
  <si>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</si>
  <si>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</si>
  <si>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</si>
  <si>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</si>
  <si>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</si>
  <si>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</si>
  <si>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</si>
  <si>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</si>
  <si>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</si>
  <si>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</si>
  <si>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</si>
  <si>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</si>
  <si>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</si>
  <si>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</si>
  <si>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</si>
  <si>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</si>
  <si>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</si>
  <si>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</si>
  <si>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</si>
  <si>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</si>
  <si>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</si>
  <si>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</si>
  <si>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</si>
  <si>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</si>
  <si>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</si>
  <si>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</si>
  <si>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</si>
  <si>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</si>
  <si>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</si>
  <si>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</si>
  <si>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</si>
  <si>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</si>
  <si>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</si>
  <si>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</si>
  <si>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</si>
  <si>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</si>
  <si>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</si>
  <si>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</si>
  <si>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</si>
  <si>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</si>
  <si>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</si>
  <si>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</si>
  <si>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</si>
  <si>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</si>
  <si>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</si>
  <si>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</si>
  <si>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</si>
  <si>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</si>
  <si>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</si>
  <si>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</si>
  <si>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</si>
  <si>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</si>
  <si>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</si>
  <si>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</si>
  <si>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</si>
  <si>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</si>
  <si>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</si>
  <si>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</si>
  <si>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</si>
  <si>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</si>
  <si>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</si>
  <si>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</si>
  <si>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</si>
  <si>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</si>
  <si>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</si>
  <si>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</si>
  <si>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</si>
  <si>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</si>
  <si>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</si>
  <si>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</si>
  <si>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</si>
  <si>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</si>
  <si>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</si>
  <si>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</si>
  <si>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</si>
  <si>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</si>
  <si>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</si>
  <si>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</si>
  <si>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</si>
  <si>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</si>
  <si>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</si>
  <si>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</si>
  <si>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</si>
  <si>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</si>
  <si>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</si>
  <si>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</si>
  <si>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</si>
  <si>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</si>
  <si>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</si>
  <si>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</si>
  <si>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</si>
  <si>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</si>
  <si>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</si>
  <si>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</si>
  <si>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</si>
  <si>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</si>
  <si>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</si>
  <si>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</si>
  <si>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</si>
  <si>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</si>
  <si>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</si>
  <si>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</si>
  <si>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</si>
  <si>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</si>
  <si>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</si>
  <si>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</si>
  <si>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</si>
  <si>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</si>
  <si>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</si>
  <si>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</si>
  <si>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</si>
  <si>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</si>
  <si>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</si>
  <si>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</si>
  <si>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</si>
  <si>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</si>
  <si>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</si>
  <si>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</si>
  <si>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</si>
  <si>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</si>
  <si>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</si>
  <si>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</si>
  <si>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</si>
  <si>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</si>
  <si>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</si>
  <si>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</si>
  <si>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</si>
  <si>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</si>
  <si>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</si>
  <si>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</si>
  <si>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</si>
  <si>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</si>
  <si>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</si>
  <si>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</si>
  <si>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</si>
  <si>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</si>
  <si>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</si>
  <si>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</si>
  <si>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</si>
  <si>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</si>
  <si>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</si>
  <si>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</si>
  <si>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</si>
  <si>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</si>
  <si>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</si>
  <si>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</si>
  <si>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</si>
  <si>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</si>
  <si>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</si>
  <si>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</si>
  <si>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</si>
  <si>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</si>
  <si>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</si>
  <si>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</si>
  <si>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</si>
  <si>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</si>
  <si>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</si>
  <si>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</si>
  <si>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</si>
  <si>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</si>
  <si>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</si>
  <si>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</si>
  <si>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</si>
  <si>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</si>
  <si>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</si>
  <si>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</si>
  <si>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</si>
  <si>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</si>
  <si>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</si>
  <si>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</si>
  <si>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</si>
  <si>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</si>
  <si>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</si>
  <si>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</si>
  <si>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</si>
  <si>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</si>
  <si>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</si>
  <si>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</si>
  <si>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</si>
  <si>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</si>
  <si>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</si>
  <si>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</si>
  <si>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</si>
  <si>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</si>
  <si>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</si>
  <si>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</si>
  <si>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</si>
  <si>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</si>
  <si>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</si>
  <si>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</si>
  <si>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</si>
  <si>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</si>
  <si>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</si>
  <si>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</si>
  <si>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</si>
  <si>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</si>
  <si>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</si>
  <si>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</si>
  <si>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</si>
  <si>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</si>
  <si>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</si>
  <si>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</si>
  <si>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</si>
  <si>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</si>
  <si>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</si>
  <si>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</si>
  <si>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</si>
  <si>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</si>
  <si>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</si>
  <si>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</si>
  <si>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</si>
  <si>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</si>
  <si>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</si>
  <si>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</si>
  <si>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</si>
  <si>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</si>
  <si>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</si>
  <si>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</si>
  <si>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</si>
  <si>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</si>
  <si>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</si>
  <si>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</si>
  <si>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</si>
  <si>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</si>
  <si>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</si>
  <si>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</si>
  <si>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</si>
  <si>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</si>
  <si>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</si>
  <si>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</si>
  <si>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</si>
  <si>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</si>
  <si>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</si>
  <si>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</si>
  <si>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</si>
  <si>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</si>
  <si>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</si>
  <si>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</si>
  <si>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</si>
  <si>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</si>
  <si>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</si>
  <si>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</si>
  <si>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</si>
  <si>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</si>
  <si>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</si>
  <si>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</si>
  <si>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</si>
  <si>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</si>
  <si>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</si>
  <si>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</si>
  <si>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</si>
  <si>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</si>
  <si>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</si>
  <si>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</si>
  <si>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</si>
  <si>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</si>
  <si>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</si>
  <si>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</si>
  <si>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</si>
  <si>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</si>
  <si>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</si>
  <si>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</si>
  <si>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</si>
  <si>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</si>
  <si>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</si>
  <si>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</si>
  <si>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</si>
  <si>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</si>
  <si>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</si>
  <si>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</si>
  <si>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</si>
  <si>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</si>
  <si>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</si>
  <si>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</si>
  <si>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</si>
  <si>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</si>
  <si>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</si>
  <si>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</si>
  <si>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</si>
  <si>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</si>
  <si>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</si>
  <si>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</si>
  <si>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</si>
  <si>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</si>
  <si>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</si>
  <si>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</si>
  <si>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</si>
  <si>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</si>
  <si>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</si>
  <si>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</si>
  <si>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</si>
  <si>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</si>
  <si>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</si>
  <si>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</si>
  <si>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</si>
  <si>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</si>
  <si>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</si>
  <si>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</si>
  <si>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</si>
  <si>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</si>
  <si>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</si>
  <si>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</si>
  <si>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</si>
  <si>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</si>
  <si>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</si>
  <si>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</si>
  <si>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</si>
  <si>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</si>
  <si>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</si>
  <si>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</si>
  <si>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</si>
  <si>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</si>
  <si>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</si>
  <si>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</si>
  <si>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</si>
  <si>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</si>
  <si>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</si>
  <si>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</si>
  <si>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</si>
  <si>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</si>
  <si>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</si>
  <si>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</si>
  <si>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</si>
  <si>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</si>
  <si>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</si>
  <si>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</si>
  <si>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</si>
  <si>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</si>
  <si>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</si>
  <si>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</si>
  <si>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</si>
  <si>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</si>
  <si>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</si>
  <si>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</si>
  <si>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</si>
  <si>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</si>
  <si>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</si>
  <si>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</si>
  <si>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</si>
  <si>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</si>
  <si>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</si>
  <si>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</si>
  <si>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</si>
  <si>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</si>
  <si>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</si>
  <si>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</si>
  <si>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</si>
  <si>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</si>
  <si>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</si>
  <si>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</si>
  <si>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</si>
  <si>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</si>
  <si>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</si>
  <si>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</si>
  <si>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</si>
  <si>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</si>
  <si>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</si>
  <si>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</si>
  <si>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</si>
  <si>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</si>
  <si>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</si>
  <si>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</si>
  <si>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</si>
  <si>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</si>
  <si>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</si>
  <si>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</si>
  <si>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</si>
  <si>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</si>
  <si>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</si>
  <si>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</si>
  <si>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</si>
  <si>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</si>
  <si>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</si>
  <si>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</si>
  <si>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</si>
  <si>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</si>
  <si>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</si>
  <si>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</si>
  <si>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</si>
  <si>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</si>
  <si>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</si>
  <si>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</si>
  <si>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</si>
  <si>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</si>
  <si>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</si>
  <si>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</si>
  <si>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</si>
  <si>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</si>
  <si>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</si>
  <si>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</si>
  <si>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</si>
  <si>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</si>
  <si>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</si>
  <si>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</si>
  <si>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</si>
  <si>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</si>
  <si>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</si>
  <si>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</si>
  <si>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</si>
  <si>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</si>
  <si>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</si>
  <si>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</si>
  <si>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</si>
  <si>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</si>
  <si>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</si>
  <si>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</si>
  <si>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</si>
  <si>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</si>
  <si>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</si>
  <si>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</si>
  <si>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</si>
  <si>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</si>
  <si>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</si>
  <si>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</si>
  <si>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</si>
  <si>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</si>
  <si>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</si>
  <si>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</si>
  <si>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</si>
  <si>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</si>
  <si>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</si>
  <si>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</si>
  <si>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</si>
  <si>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</si>
  <si>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</si>
  <si>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</si>
  <si>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</si>
  <si>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</si>
  <si>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</si>
  <si>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</si>
  <si>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</si>
  <si>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</si>
  <si>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</si>
  <si>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</si>
  <si>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</si>
  <si>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</si>
  <si>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</si>
  <si>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</si>
  <si>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</si>
  <si>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</si>
  <si>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</si>
  <si>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</si>
  <si>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</si>
  <si>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</si>
  <si>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</si>
  <si>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</si>
  <si>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</si>
  <si>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</si>
  <si>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</si>
  <si>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</si>
  <si>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</si>
  <si>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</si>
  <si>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</si>
  <si>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</si>
  <si>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</si>
  <si>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</si>
  <si>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</si>
  <si>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</si>
  <si>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</si>
  <si>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</si>
  <si>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</si>
  <si>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</si>
  <si>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</si>
  <si>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</si>
  <si>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</si>
  <si>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</si>
  <si>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</si>
  <si>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</si>
  <si>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</si>
  <si>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</si>
  <si>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</si>
  <si>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</si>
  <si>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</si>
  <si>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</si>
  <si>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</si>
  <si>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</si>
  <si>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</si>
  <si>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</si>
  <si>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</si>
  <si>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</si>
  <si>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</si>
  <si>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</si>
  <si>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</si>
  <si>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</si>
  <si>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</si>
  <si>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</si>
  <si>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</si>
  <si>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</si>
  <si>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</si>
  <si>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</si>
  <si>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</si>
  <si>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</si>
  <si>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</si>
  <si>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</si>
  <si>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</si>
  <si>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</si>
  <si>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</si>
  <si>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</si>
  <si>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</si>
  <si>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</si>
  <si>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</si>
  <si>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</si>
  <si>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</si>
  <si>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</si>
  <si>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</si>
  <si>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</si>
  <si>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</si>
  <si>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</si>
  <si>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</si>
  <si>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</si>
  <si>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</si>
  <si>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</si>
  <si>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</si>
  <si>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</si>
  <si>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</si>
  <si>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</si>
  <si>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</si>
  <si>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</si>
  <si>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</si>
  <si>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</si>
  <si>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</si>
  <si>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</si>
  <si>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</si>
  <si>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</si>
  <si>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</si>
  <si>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</si>
  <si>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</si>
  <si>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</si>
  <si>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</si>
  <si>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</si>
  <si>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</si>
  <si>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</si>
  <si>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</si>
  <si>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</si>
  <si>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</si>
  <si>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</si>
  <si>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</si>
  <si>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</si>
  <si>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</si>
  <si>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</si>
  <si>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</si>
  <si>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</si>
  <si>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</si>
  <si>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</si>
  <si>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</si>
  <si>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</si>
  <si>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</si>
  <si>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</si>
  <si>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</si>
  <si>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</si>
  <si>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</si>
  <si>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</si>
  <si>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</si>
  <si>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</si>
  <si>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</si>
  <si>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</si>
  <si>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</si>
  <si>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</si>
  <si>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</si>
  <si>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</si>
  <si>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</si>
  <si>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</si>
  <si>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</si>
  <si>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</si>
  <si>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</si>
  <si>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</si>
  <si>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</si>
  <si>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</si>
  <si>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</si>
  <si>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</si>
  <si>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</si>
  <si>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</si>
  <si>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</si>
  <si>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</si>
  <si>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</si>
  <si>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</si>
  <si>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</si>
  <si>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</si>
  <si>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</si>
  <si>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</si>
  <si>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</si>
  <si>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</si>
  <si>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</si>
  <si>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</si>
  <si>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</si>
  <si>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</si>
  <si>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</si>
  <si>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</si>
  <si>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</si>
  <si>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</si>
  <si>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</si>
  <si>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</si>
  <si>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</si>
  <si>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</si>
  <si>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</si>
  <si>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</si>
  <si>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</si>
  <si>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</si>
  <si>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</si>
  <si>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</si>
  <si>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</si>
  <si>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</si>
  <si>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</si>
  <si>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</si>
  <si>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</si>
  <si>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</si>
  <si>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</si>
  <si>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</si>
  <si>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</si>
  <si>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</si>
  <si>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</si>
  <si>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</si>
  <si>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</si>
  <si>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</si>
  <si>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</si>
  <si>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</si>
  <si>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</si>
  <si>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</si>
  <si>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</si>
  <si>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</si>
  <si>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</si>
  <si>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</si>
  <si>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</si>
  <si>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</si>
  <si>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</si>
  <si>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</si>
  <si>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</si>
  <si>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</si>
  <si>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</si>
  <si>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</si>
  <si>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</si>
  <si>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</si>
  <si>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</si>
  <si>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</si>
  <si>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</si>
  <si>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</si>
  <si>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</si>
  <si>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</si>
  <si>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</si>
  <si>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</si>
  <si>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</si>
  <si>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</si>
  <si>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</si>
  <si>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</si>
  <si>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</si>
  <si>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</si>
  <si>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</si>
  <si>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</si>
  <si>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</si>
  <si>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</si>
  <si>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</si>
  <si>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</si>
  <si>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</si>
  <si>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</si>
  <si>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</si>
  <si>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</si>
  <si>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</si>
  <si>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</si>
  <si>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</si>
  <si>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</si>
  <si>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</si>
  <si>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</si>
  <si>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</si>
  <si>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</si>
  <si>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</si>
  <si>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</si>
  <si>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</si>
  <si>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</si>
  <si>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</si>
  <si>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</si>
  <si>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</si>
  <si>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</si>
  <si>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</si>
  <si>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</si>
  <si>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</si>
  <si>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</si>
  <si>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</si>
  <si>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</si>
  <si>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</si>
  <si>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</si>
  <si>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</si>
  <si>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</si>
  <si>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</si>
  <si>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</si>
  <si>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</si>
  <si>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</si>
  <si>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</si>
  <si>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</si>
  <si>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</si>
  <si>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</si>
  <si>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</si>
  <si>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</si>
  <si>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</si>
  <si>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</si>
  <si>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</si>
  <si>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</si>
  <si>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</si>
  <si>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</si>
  <si>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</si>
  <si>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</si>
  <si>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</si>
  <si>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</si>
  <si>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</si>
  <si>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</si>
  <si>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</si>
  <si>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</si>
  <si>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</si>
  <si>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</si>
  <si>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</si>
  <si>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</si>
  <si>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</si>
  <si>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</si>
  <si>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</si>
  <si>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</si>
  <si>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</si>
  <si>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</si>
  <si>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</si>
  <si>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</si>
  <si>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</si>
  <si>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</si>
  <si>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</si>
  <si>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</si>
  <si>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</si>
  <si>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</si>
  <si>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</si>
  <si>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</si>
  <si>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</si>
  <si>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</si>
  <si>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</si>
  <si>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</si>
  <si>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</si>
  <si>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</si>
  <si>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</si>
  <si>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</si>
  <si>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</si>
  <si>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</si>
  <si>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</si>
  <si>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</si>
  <si>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</si>
  <si>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</si>
  <si>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</si>
  <si>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</si>
  <si>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</si>
  <si>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</si>
  <si>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</si>
  <si>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</si>
  <si>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</si>
  <si>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</si>
  <si>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</si>
  <si>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</si>
  <si>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</si>
  <si>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</si>
  <si>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</si>
  <si>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</si>
  <si>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</si>
  <si>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</si>
  <si>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</si>
  <si>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</si>
  <si>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</si>
  <si>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</si>
  <si>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</si>
  <si>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</si>
  <si>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</si>
  <si>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</si>
  <si>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</si>
  <si>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</si>
  <si>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</si>
  <si>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</si>
  <si>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</si>
  <si>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</si>
  <si>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</si>
  <si>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</si>
  <si>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</si>
  <si>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</si>
  <si>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</si>
  <si>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</si>
  <si>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</si>
  <si>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</si>
  <si>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</si>
  <si>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</si>
  <si>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</si>
  <si>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</si>
  <si>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</si>
  <si>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</si>
  <si>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</si>
  <si>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</si>
  <si>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</si>
  <si>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</si>
  <si>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</si>
  <si>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</si>
  <si>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</si>
  <si>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</si>
  <si>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</si>
  <si>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</si>
  <si>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</si>
  <si>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</si>
  <si>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</si>
  <si>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</si>
  <si>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</si>
  <si>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</si>
  <si>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</si>
  <si>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</si>
  <si>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</si>
  <si>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</si>
  <si>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</si>
  <si>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</si>
  <si>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</si>
  <si>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</si>
  <si>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</si>
  <si>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</si>
  <si>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</si>
  <si>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</si>
  <si>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</si>
  <si>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</si>
  <si>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</si>
  <si>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</si>
  <si>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</si>
  <si>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</si>
  <si>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</si>
  <si>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</si>
  <si>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</si>
  <si>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</si>
  <si>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</si>
  <si>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</si>
  <si>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</si>
  <si>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</si>
  <si>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</si>
  <si>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</si>
  <si>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</si>
  <si>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</si>
  <si>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</si>
  <si>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</si>
  <si>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</si>
  <si>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</si>
  <si>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</si>
  <si>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</si>
  <si>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</si>
  <si>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</si>
  <si>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</si>
  <si>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</si>
  <si>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</si>
  <si>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</si>
  <si>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</si>
  <si>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</si>
  <si>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</si>
  <si>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</si>
  <si>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</si>
  <si>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</si>
  <si>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</si>
  <si>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</si>
  <si>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</si>
  <si>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</si>
  <si>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</si>
  <si>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</si>
  <si>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</si>
  <si>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</si>
  <si>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</si>
  <si>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</si>
  <si>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</si>
  <si>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</si>
  <si>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</si>
  <si>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</si>
  <si>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</si>
  <si>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</si>
  <si>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</si>
  <si>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</si>
  <si>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</si>
  <si>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</si>
  <si>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</si>
  <si>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</si>
  <si>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</si>
  <si>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</si>
  <si>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</si>
  <si>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</si>
  <si>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</si>
  <si>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</si>
  <si>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</si>
  <si>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</si>
  <si>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</si>
  <si>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</si>
  <si>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</si>
  <si>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</si>
  <si>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</si>
  <si>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</si>
  <si>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</si>
  <si>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</si>
  <si>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</si>
  <si>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</si>
  <si>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</si>
  <si>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</si>
  <si>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</si>
  <si>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</si>
  <si>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</si>
  <si>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</si>
  <si>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</si>
  <si>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</si>
  <si>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</si>
  <si>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</si>
  <si>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</si>
  <si>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</si>
  <si>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</si>
  <si>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</si>
  <si>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</si>
  <si>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</si>
  <si>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</si>
  <si>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</si>
  <si>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</si>
  <si>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</si>
  <si>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</si>
  <si>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</si>
  <si>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</si>
  <si>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</si>
  <si>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</si>
  <si>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</si>
  <si>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</si>
  <si>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</si>
  <si>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</si>
  <si>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</si>
  <si>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</si>
  <si>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</si>
  <si>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</si>
  <si>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</si>
  <si>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</si>
  <si>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</si>
  <si>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</si>
  <si>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</si>
  <si>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</si>
  <si>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</si>
  <si>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</si>
  <si>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</si>
  <si>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</si>
  <si>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</si>
  <si>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</si>
  <si>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</si>
  <si>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</si>
  <si>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</si>
  <si>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</si>
  <si>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</si>
  <si>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</si>
  <si>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</si>
  <si>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</si>
  <si>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</si>
  <si>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</si>
  <si>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</si>
  <si>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</si>
  <si>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</si>
  <si>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</si>
  <si>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</si>
  <si>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</si>
  <si>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</si>
  <si>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</si>
  <si>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</si>
  <si>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</si>
  <si>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</si>
  <si>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</si>
  <si>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</si>
  <si>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</si>
  <si>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</si>
  <si>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</si>
  <si>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</si>
  <si>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</si>
  <si>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</si>
  <si>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</si>
  <si>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</si>
  <si>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</si>
  <si>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</si>
  <si>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</si>
  <si>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</si>
  <si>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</si>
  <si>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</si>
  <si>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</si>
  <si>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</si>
  <si>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</si>
  <si>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</si>
  <si>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</si>
  <si>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</si>
  <si>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</si>
  <si>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</si>
  <si>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</si>
  <si>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</si>
  <si>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</si>
  <si>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</si>
  <si>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</si>
  <si>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</si>
  <si>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</si>
  <si>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</si>
  <si>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</si>
  <si>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</si>
  <si>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</si>
  <si>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</si>
  <si>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</si>
  <si>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</si>
  <si>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</si>
  <si>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</si>
  <si>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</si>
  <si>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</si>
  <si>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</si>
  <si>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</si>
  <si>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</si>
  <si>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</si>
  <si>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</si>
  <si>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</si>
  <si>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</si>
  <si>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</si>
  <si>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</si>
  <si>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</si>
  <si>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</si>
  <si>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</si>
  <si>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</si>
  <si>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</si>
  <si>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</si>
  <si>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</si>
  <si>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</si>
  <si>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</si>
  <si>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</si>
  <si>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</si>
  <si>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</si>
  <si>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</si>
  <si>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</si>
  <si>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</si>
  <si>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</si>
  <si>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</si>
  <si>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</si>
  <si>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</si>
  <si>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</si>
  <si>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</si>
  <si>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</si>
  <si>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</si>
  <si>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</si>
  <si>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</si>
  <si>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</si>
  <si>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</si>
  <si>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</si>
  <si>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</si>
  <si>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</si>
  <si>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</si>
  <si>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</si>
  <si>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</si>
  <si>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</si>
  <si>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</si>
  <si>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</si>
  <si>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</si>
  <si>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</si>
  <si>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</si>
  <si>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</si>
  <si>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</si>
  <si>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</si>
  <si>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</si>
  <si>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</si>
  <si>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</si>
  <si>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</si>
  <si>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</si>
  <si>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</si>
  <si>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</si>
  <si>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</si>
  <si>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</si>
  <si>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</si>
  <si>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</si>
  <si>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</si>
  <si>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</si>
  <si>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</si>
  <si>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</si>
  <si>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</si>
  <si>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</si>
  <si>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</si>
  <si>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</si>
  <si>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</si>
  <si>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</si>
  <si>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</si>
  <si>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</si>
  <si>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</si>
  <si>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</si>
  <si>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</si>
  <si>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</si>
  <si>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</si>
  <si>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</si>
  <si>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</si>
  <si>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</si>
  <si>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</si>
  <si>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</si>
  <si>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</si>
  <si>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</si>
  <si>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</si>
  <si>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</si>
  <si>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</si>
  <si>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</si>
  <si>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</si>
  <si>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</si>
  <si>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</si>
  <si>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</si>
  <si>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</si>
  <si>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</si>
  <si>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</si>
  <si>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</si>
  <si>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</si>
  <si>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</si>
  <si>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</si>
  <si>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</si>
  <si>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</si>
  <si>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</si>
  <si>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</si>
  <si>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</si>
  <si>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</si>
  <si>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</si>
  <si>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</si>
  <si>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</si>
  <si>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</si>
  <si>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</si>
  <si>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</si>
  <si>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</si>
  <si>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</si>
  <si>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</si>
  <si>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</si>
  <si>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</si>
  <si>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</si>
  <si>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</si>
  <si>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</si>
  <si>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</si>
  <si>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</si>
  <si>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</si>
  <si>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</si>
  <si>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</si>
  <si>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</si>
  <si>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</si>
  <si>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</si>
  <si>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</si>
  <si>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</si>
  <si>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</si>
  <si>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</si>
  <si>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</si>
  <si>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</si>
  <si>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</si>
  <si>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</si>
  <si>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</si>
  <si>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</si>
  <si>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</si>
  <si>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</si>
  <si>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</si>
  <si>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</si>
  <si>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</si>
  <si>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</si>
  <si>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</si>
  <si>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</si>
  <si>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</si>
  <si>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</si>
  <si>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</si>
  <si>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</si>
  <si>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</si>
  <si>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</si>
  <si>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</si>
  <si>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</si>
  <si>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</si>
  <si>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</si>
  <si>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</si>
  <si>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</si>
  <si>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</si>
  <si>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</si>
  <si>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</si>
  <si>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</si>
  <si>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</si>
  <si>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</si>
  <si>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</si>
  <si>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</si>
  <si>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</si>
  <si>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</si>
  <si>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</si>
  <si>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</si>
  <si>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</si>
  <si>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</si>
  <si>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</si>
  <si>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</si>
  <si>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</si>
  <si>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</si>
  <si>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</si>
  <si>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</si>
  <si>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</si>
  <si>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</si>
  <si>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</si>
  <si>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</si>
  <si>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</si>
  <si>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</si>
  <si>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</si>
  <si>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</si>
  <si>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</si>
  <si>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</si>
  <si>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</si>
  <si>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</si>
  <si>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</si>
  <si>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</si>
  <si>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</si>
  <si>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</si>
  <si>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</si>
  <si>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</si>
  <si>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</si>
  <si>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</si>
  <si>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</si>
  <si>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</si>
  <si>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</si>
  <si>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</si>
  <si>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</si>
  <si>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</si>
  <si>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</si>
  <si>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</si>
  <si>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</si>
  <si>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</si>
  <si>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</si>
  <si>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</si>
  <si>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</si>
  <si>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</si>
  <si>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</si>
  <si>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</si>
  <si>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</si>
  <si>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</si>
  <si>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</si>
  <si>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</si>
  <si>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</si>
  <si>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</si>
  <si>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</si>
  <si>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</si>
  <si>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</si>
  <si>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</si>
  <si>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</si>
  <si>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</si>
  <si>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</si>
  <si>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</si>
  <si>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</si>
  <si>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</si>
  <si>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</si>
  <si>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</si>
  <si>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</si>
  <si>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</si>
  <si>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</si>
  <si>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</si>
  <si>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</si>
  <si>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</si>
  <si>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</si>
  <si>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</si>
  <si>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</si>
  <si>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</si>
  <si>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</si>
  <si>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</si>
  <si>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</si>
  <si>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</si>
  <si>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</si>
  <si>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</si>
  <si>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</si>
  <si>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</si>
  <si>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</si>
  <si>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</si>
  <si>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</si>
  <si>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</si>
  <si>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</si>
  <si>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</si>
  <si>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</si>
  <si>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</si>
  <si>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</si>
  <si>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</si>
  <si>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</si>
  <si>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</si>
  <si>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</si>
  <si>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</si>
  <si>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</si>
  <si>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</si>
  <si>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</si>
  <si>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</si>
  <si>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</si>
  <si>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</si>
  <si>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</si>
  <si>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</si>
  <si>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</si>
  <si>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</si>
  <si>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</si>
  <si>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</si>
  <si>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</si>
  <si>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</si>
  <si>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</si>
  <si>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</si>
  <si>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</si>
  <si>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</si>
  <si>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</si>
  <si>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</si>
  <si>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</si>
  <si>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</si>
  <si>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</si>
  <si>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</si>
  <si>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</si>
  <si>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</si>
  <si>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</si>
  <si>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</si>
  <si>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</si>
  <si>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</si>
  <si>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</si>
  <si>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</si>
  <si>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</si>
  <si>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</si>
  <si>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</si>
  <si>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</si>
  <si>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</si>
  <si>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</si>
  <si>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</si>
  <si>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</si>
  <si>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</si>
  <si>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</si>
  <si>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</si>
  <si>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</si>
  <si>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</si>
  <si>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</si>
  <si>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</si>
  <si>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</si>
  <si>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</si>
  <si>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</si>
  <si>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</si>
  <si>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</si>
  <si>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</si>
  <si>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</si>
  <si>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</si>
  <si>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</si>
  <si>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</si>
  <si>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</si>
  <si>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</si>
  <si>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</si>
  <si>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</si>
  <si>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</si>
  <si>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</si>
  <si>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</si>
  <si>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</si>
  <si>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</si>
  <si>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</si>
  <si>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</si>
  <si>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</si>
  <si>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</si>
  <si>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</si>
  <si>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</si>
  <si>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</si>
  <si>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</si>
  <si>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</si>
  <si>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</si>
  <si>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</si>
  <si>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</si>
  <si>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</si>
  <si>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</si>
  <si>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</si>
  <si>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</si>
  <si>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</si>
  <si>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</si>
  <si>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</si>
  <si>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</si>
  <si>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</si>
  <si>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</si>
  <si>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</si>
  <si>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</si>
  <si>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</si>
  <si>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</si>
  <si>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</si>
  <si>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</si>
  <si>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</si>
  <si>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</si>
  <si>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</si>
  <si>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</si>
  <si>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</si>
  <si>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</si>
  <si>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</si>
  <si>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</si>
  <si>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</si>
  <si>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</si>
  <si>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</si>
  <si>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</si>
  <si>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</si>
  <si>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</si>
  <si>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</si>
  <si>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</si>
  <si>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</si>
  <si>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</si>
  <si>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</si>
  <si>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</si>
  <si>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</si>
  <si>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</si>
  <si>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</si>
  <si>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</si>
  <si>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</si>
  <si>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</si>
  <si>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</si>
  <si>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</si>
  <si>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</si>
  <si>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</si>
  <si>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</si>
  <si>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</si>
  <si>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</si>
  <si>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</si>
  <si>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</si>
  <si>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</si>
  <si>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</si>
  <si>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</si>
  <si>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</si>
  <si>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</si>
  <si>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</si>
  <si>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</si>
  <si>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</si>
  <si>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</si>
  <si>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</si>
  <si>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</si>
  <si>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</si>
  <si>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</si>
  <si>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</si>
  <si>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</si>
  <si>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</si>
  <si>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</si>
  <si>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</si>
  <si>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</si>
  <si>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</si>
  <si>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</si>
  <si>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</si>
  <si>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</si>
  <si>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</si>
  <si>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</si>
  <si>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</si>
  <si>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</si>
  <si>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</si>
  <si>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</si>
  <si>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</si>
  <si>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</si>
  <si>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</si>
  <si>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</si>
  <si>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</si>
  <si>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</si>
  <si>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</si>
  <si>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</si>
  <si>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</si>
  <si>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</si>
  <si>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</si>
  <si>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</si>
  <si>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</si>
  <si>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</si>
  <si>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</si>
  <si>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</si>
  <si>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</si>
  <si>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</si>
  <si>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</si>
  <si>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</si>
  <si>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</si>
  <si>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</si>
  <si>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</si>
  <si>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</si>
  <si>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</si>
  <si>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</si>
  <si>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</si>
  <si>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</si>
  <si>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</si>
  <si>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</si>
  <si>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</si>
  <si>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</si>
  <si>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</si>
  <si>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</si>
  <si>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</si>
  <si>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</si>
  <si>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</si>
  <si>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</si>
  <si>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</si>
  <si>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</si>
  <si>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</si>
  <si>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</si>
  <si>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</si>
  <si>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</si>
  <si>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</si>
  <si>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</si>
  <si>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</si>
  <si>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</si>
  <si>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</si>
  <si>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</si>
  <si>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</si>
  <si>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</si>
  <si>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</si>
  <si>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</si>
  <si>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</si>
  <si>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</si>
  <si>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</si>
  <si>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</si>
  <si>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</si>
  <si>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</si>
  <si>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</si>
  <si>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</si>
  <si>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</si>
  <si>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</si>
  <si>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</si>
  <si>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</si>
  <si>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</si>
  <si>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</si>
  <si>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</si>
  <si>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</si>
  <si>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</si>
  <si>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</si>
  <si>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</si>
  <si>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</si>
  <si>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</si>
  <si>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</si>
  <si>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</si>
  <si>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</si>
  <si>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</si>
  <si>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</si>
  <si>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</si>
  <si>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</si>
  <si>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</si>
  <si>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</si>
  <si>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</si>
  <si>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</si>
  <si>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</si>
  <si>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</si>
  <si>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</si>
  <si>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</si>
  <si>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</si>
  <si>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</si>
  <si>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</si>
  <si>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</si>
  <si>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</si>
  <si>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</si>
  <si>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</si>
  <si>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</si>
  <si>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</si>
  <si>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</si>
  <si>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</si>
  <si>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</si>
  <si>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</si>
  <si>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</si>
  <si>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</si>
  <si>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</si>
  <si>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</si>
  <si>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</si>
  <si>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</si>
  <si>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</si>
  <si>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</si>
  <si>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</si>
  <si>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</si>
  <si>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</si>
  <si>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</si>
  <si>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</si>
  <si>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</si>
  <si>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</si>
  <si>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</si>
  <si>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</si>
  <si>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</si>
  <si>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</si>
  <si>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</si>
  <si>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</si>
  <si>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</si>
  <si>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</si>
  <si>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</si>
  <si>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</si>
  <si>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</si>
  <si>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</si>
  <si>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</si>
  <si>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</si>
  <si>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</si>
  <si>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</si>
  <si>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</si>
  <si>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</si>
  <si>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</si>
  <si>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</si>
  <si>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</si>
  <si>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</si>
  <si>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</si>
  <si>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</si>
  <si>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</si>
  <si>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</si>
  <si>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</si>
  <si>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</si>
  <si>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</si>
  <si>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</si>
  <si>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</si>
  <si>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</si>
  <si>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</si>
  <si>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</si>
  <si>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</si>
  <si>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</si>
  <si>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</si>
  <si>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</si>
  <si>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</si>
  <si>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</si>
  <si>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</si>
  <si>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</si>
  <si>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</si>
  <si>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</si>
  <si>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</si>
  <si>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</si>
  <si>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</si>
  <si>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</si>
  <si>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</si>
  <si>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</si>
  <si>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</si>
  <si>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</si>
  <si>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</si>
  <si>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</si>
  <si>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</si>
  <si>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</si>
  <si>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</si>
  <si>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</si>
  <si>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</si>
  <si>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</si>
  <si>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</si>
  <si>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</si>
  <si>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</si>
  <si>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</si>
  <si>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</si>
  <si>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</si>
  <si>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</si>
  <si>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</si>
  <si>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</si>
  <si>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</si>
  <si>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</si>
  <si>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</si>
  <si>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</si>
  <si>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</si>
  <si>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</si>
  <si>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</si>
  <si>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</si>
  <si>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</si>
  <si>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</si>
  <si>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</si>
  <si>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</si>
  <si>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</si>
  <si>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</si>
  <si>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</si>
  <si>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</si>
  <si>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</si>
  <si>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</si>
  <si>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</si>
  <si>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</si>
  <si>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</si>
  <si>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</si>
  <si>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</si>
  <si>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</si>
  <si>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</si>
  <si>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</si>
  <si>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</si>
  <si>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</si>
  <si>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</si>
  <si>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</si>
  <si>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</si>
  <si>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</si>
  <si>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</si>
  <si>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</si>
  <si>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</si>
  <si>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</si>
  <si>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</si>
  <si>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</si>
  <si>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</si>
  <si>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</si>
  <si>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</si>
  <si>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</si>
  <si>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</si>
  <si>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</si>
  <si>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</si>
  <si>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</si>
  <si>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</si>
  <si>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</si>
  <si>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</si>
  <si>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</si>
  <si>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</si>
  <si>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</si>
  <si>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</si>
  <si>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</si>
  <si>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</si>
  <si>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</si>
  <si>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</si>
  <si>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</si>
  <si>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</si>
  <si>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</si>
  <si>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</si>
  <si>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</si>
  <si>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</si>
  <si>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</si>
  <si>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</si>
  <si>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</si>
  <si>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</si>
  <si>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</si>
  <si>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</si>
  <si>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</si>
  <si>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</si>
  <si>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</si>
  <si>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</si>
  <si>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</si>
  <si>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</si>
  <si>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</si>
  <si>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</si>
  <si>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</si>
  <si>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</si>
  <si>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</si>
  <si>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</si>
  <si>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</si>
  <si>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</si>
  <si>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</si>
  <si>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</si>
  <si>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</si>
  <si>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</si>
  <si>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</si>
  <si>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</si>
  <si>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</si>
  <si>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</si>
  <si>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</si>
  <si>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</si>
  <si>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</si>
  <si>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</si>
  <si>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</si>
  <si>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</si>
  <si>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</si>
  <si>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</si>
  <si>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</si>
  <si>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</si>
  <si>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</si>
  <si>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</si>
  <si>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</si>
  <si>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</si>
  <si>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</si>
  <si>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</si>
  <si>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</si>
  <si>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</si>
  <si>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</si>
  <si>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</si>
  <si>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</si>
  <si>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</si>
  <si>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</si>
  <si>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</si>
  <si>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</si>
  <si>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</si>
  <si>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</si>
  <si>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</si>
  <si>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</si>
  <si>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</si>
  <si>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</si>
  <si>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</si>
  <si>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</si>
  <si>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</si>
  <si>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</si>
  <si>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</si>
  <si>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</si>
  <si>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</si>
  <si>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</si>
  <si>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</si>
  <si>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</si>
  <si>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</si>
  <si>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</si>
  <si>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</si>
  <si>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</si>
  <si>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</si>
  <si>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</si>
  <si>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</si>
  <si>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</si>
  <si>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</si>
  <si>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</si>
  <si>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</si>
  <si>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</si>
  <si>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</si>
  <si>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</si>
  <si>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</si>
  <si>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</si>
  <si>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</si>
  <si>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</si>
  <si>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</si>
  <si>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</si>
  <si>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</si>
  <si>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</si>
  <si>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</si>
  <si>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</si>
  <si>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</si>
  <si>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</si>
  <si>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</si>
  <si>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</si>
  <si>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</si>
  <si>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</si>
  <si>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</si>
  <si>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</si>
  <si>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</si>
  <si>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</si>
  <si>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</si>
  <si>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</si>
  <si>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</si>
  <si>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</si>
  <si>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</si>
  <si>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</si>
  <si>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</si>
  <si>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</si>
  <si>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</si>
  <si>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</si>
  <si>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</si>
  <si>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</si>
  <si>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</si>
  <si>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</si>
  <si>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</si>
  <si>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</si>
  <si>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</si>
  <si>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</si>
  <si>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</si>
  <si>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</si>
  <si>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</si>
  <si>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</si>
  <si>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</si>
  <si>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</si>
  <si>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</si>
  <si>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</si>
  <si>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</si>
  <si>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</si>
  <si>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</si>
  <si>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</si>
  <si>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</si>
  <si>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</si>
  <si>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</si>
  <si>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</si>
  <si>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</si>
  <si>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</si>
  <si>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</si>
  <si>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</si>
  <si>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</si>
  <si>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</si>
  <si>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</si>
  <si>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</si>
  <si>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</si>
  <si>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</si>
  <si>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</si>
  <si>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</si>
  <si>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</si>
  <si>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</si>
  <si>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</si>
  <si>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</si>
  <si>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</si>
  <si>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</si>
  <si>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</si>
  <si>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</si>
  <si>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</si>
  <si>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</si>
  <si>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</si>
  <si>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</si>
  <si>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</si>
  <si>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</si>
  <si>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</si>
  <si>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</si>
  <si>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</si>
  <si>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</si>
  <si>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</si>
  <si>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</si>
  <si>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</si>
  <si>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</si>
  <si>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</si>
  <si>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</si>
  <si>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</si>
  <si>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</si>
  <si>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</si>
  <si>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</si>
  <si>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</si>
  <si>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</si>
  <si>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</si>
  <si>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</si>
  <si>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</si>
  <si>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</si>
  <si>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</si>
  <si>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</si>
  <si>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</si>
  <si>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</si>
  <si>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</si>
  <si>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</si>
  <si>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</si>
  <si>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</si>
  <si>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</si>
  <si>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</si>
  <si>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</si>
  <si>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</si>
  <si>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</si>
  <si>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</si>
  <si>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</si>
  <si>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</si>
  <si>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</si>
  <si>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</si>
  <si>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</si>
  <si>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</si>
  <si>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</si>
  <si>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</si>
  <si>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</si>
  <si>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</si>
  <si>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</si>
  <si>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</si>
  <si>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</si>
  <si>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</si>
  <si>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</si>
  <si>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</si>
  <si>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</si>
  <si>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</si>
  <si>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</si>
  <si>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</si>
  <si>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</si>
  <si>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</si>
  <si>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</si>
  <si>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</si>
  <si>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</si>
  <si>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</si>
  <si>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</si>
  <si>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</si>
  <si>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</si>
  <si>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</si>
  <si>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</si>
  <si>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</si>
  <si>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</si>
  <si>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</si>
  <si>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</si>
  <si>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</si>
  <si>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</si>
  <si>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</si>
  <si>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</si>
  <si>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</si>
  <si>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</si>
  <si>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</si>
  <si>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</si>
  <si>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</si>
  <si>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</si>
  <si>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</si>
  <si>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</si>
  <si>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</si>
  <si>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</si>
  <si>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</si>
  <si>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</si>
  <si>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</si>
  <si>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</si>
  <si>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</si>
  <si>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</si>
  <si>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</si>
  <si>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</si>
  <si>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</si>
  <si>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</si>
  <si>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</si>
  <si>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</si>
  <si>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</si>
  <si>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</si>
  <si>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</si>
  <si>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</si>
  <si>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</si>
  <si>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</si>
  <si>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</si>
  <si>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</si>
  <si>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</si>
  <si>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</si>
  <si>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</si>
  <si>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</si>
  <si>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</si>
  <si>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</si>
  <si>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</si>
  <si>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</si>
  <si>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</si>
  <si>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</si>
  <si>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</si>
  <si>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</si>
  <si>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</si>
  <si>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</si>
  <si>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</si>
  <si>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</si>
  <si>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</si>
  <si>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</si>
  <si>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</si>
  <si>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</si>
  <si>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</si>
  <si>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</si>
  <si>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</si>
  <si>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</si>
  <si>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</si>
  <si>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</si>
  <si>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</si>
  <si>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</si>
  <si>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</si>
  <si>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</si>
  <si>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</si>
  <si>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</si>
  <si>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</si>
  <si>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</si>
  <si>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</si>
  <si>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</si>
  <si>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</si>
  <si>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</si>
  <si>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</si>
  <si>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</si>
  <si>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</si>
  <si>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</si>
  <si>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</si>
  <si>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</si>
  <si>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</si>
  <si>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</si>
  <si>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</si>
  <si>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</si>
  <si>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</si>
  <si>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</si>
  <si>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</si>
  <si>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</si>
  <si>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</si>
  <si>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</si>
  <si>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</si>
  <si>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</si>
  <si>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</si>
  <si>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</si>
  <si>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</si>
  <si>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</si>
  <si>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</si>
  <si>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</si>
  <si>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</si>
  <si>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</si>
  <si>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</si>
  <si>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</si>
  <si>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</si>
  <si>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</si>
  <si>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</si>
  <si>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</si>
  <si>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</si>
  <si>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</si>
  <si>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</si>
  <si>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</si>
  <si>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</si>
  <si>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</si>
  <si>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</si>
  <si>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</si>
  <si>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</si>
  <si>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</si>
  <si>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</si>
  <si>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</si>
  <si>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</si>
  <si>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</si>
  <si>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</si>
  <si>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</si>
  <si>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</si>
  <si>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</si>
  <si>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</si>
  <si>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</si>
  <si>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</si>
  <si>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</si>
  <si>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</si>
  <si>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</si>
  <si>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</si>
  <si>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</si>
  <si>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</si>
  <si>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</si>
  <si>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</si>
  <si>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</si>
  <si>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</si>
  <si>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</si>
  <si>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</si>
  <si>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</si>
  <si>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</si>
  <si>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</si>
  <si>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</si>
  <si>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</si>
  <si>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</si>
  <si>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</si>
  <si>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</si>
  <si>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</si>
  <si>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</si>
  <si>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</si>
  <si>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</si>
  <si>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</si>
  <si>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</si>
  <si>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</si>
  <si>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</si>
  <si>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</si>
  <si>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</si>
  <si>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</si>
  <si>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</si>
  <si>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</si>
  <si>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</si>
  <si>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</si>
  <si>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</si>
  <si>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</si>
  <si>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</si>
  <si>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</si>
  <si>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</si>
  <si>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</si>
  <si>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</si>
  <si>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</si>
  <si>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</si>
  <si>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</si>
  <si>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</si>
  <si>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</si>
  <si>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</si>
  <si>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</si>
  <si>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</si>
  <si>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</si>
  <si>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</si>
  <si>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</si>
  <si>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</si>
  <si>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</si>
  <si>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</si>
  <si>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</si>
  <si>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</si>
  <si>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</si>
  <si>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</si>
  <si>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</si>
  <si>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</si>
  <si>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</si>
  <si>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</si>
  <si>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</si>
  <si>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</si>
  <si>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</si>
  <si>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</si>
  <si>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</si>
  <si>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</si>
  <si>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</si>
  <si>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</si>
  <si>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</si>
  <si>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</si>
  <si>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</si>
  <si>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</si>
  <si>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</si>
  <si>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</si>
  <si>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</si>
  <si>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</si>
  <si>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</si>
  <si>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</si>
  <si>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</si>
  <si>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</si>
  <si>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</si>
  <si>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</si>
  <si>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</si>
  <si>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</si>
  <si>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</si>
  <si>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</si>
  <si>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</si>
  <si>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</si>
  <si>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</si>
  <si>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</si>
  <si>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</si>
  <si>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</si>
  <si>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</si>
  <si>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</si>
  <si>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</si>
  <si>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</si>
  <si>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</si>
  <si>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</si>
  <si>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</si>
  <si>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</si>
  <si>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</si>
  <si>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</si>
  <si>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</si>
  <si>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</si>
  <si>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</si>
  <si>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</si>
  <si>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</si>
  <si>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</si>
  <si>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</si>
  <si>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</si>
  <si>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</si>
  <si>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</si>
  <si>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</si>
  <si>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</si>
  <si>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</si>
  <si>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</si>
  <si>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</si>
  <si>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</si>
  <si>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</si>
  <si>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</si>
  <si>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</si>
  <si>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</si>
  <si>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</si>
  <si>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</si>
  <si>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</si>
  <si>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</si>
  <si>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</si>
  <si>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</si>
  <si>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</si>
  <si>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</si>
  <si>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</si>
  <si>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</si>
  <si>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</si>
  <si>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</si>
  <si>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</si>
  <si>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</si>
  <si>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</si>
  <si>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</si>
  <si>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</si>
  <si>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</si>
  <si>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</si>
  <si>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</si>
  <si>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</si>
  <si>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</si>
  <si>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</si>
  <si>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</si>
  <si>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</si>
  <si>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</si>
  <si>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</si>
  <si>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</si>
  <si>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</si>
  <si>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</si>
  <si>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</si>
  <si>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</si>
  <si>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</si>
  <si>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</si>
  <si>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</si>
  <si>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</si>
  <si>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</si>
  <si>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</si>
  <si>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</si>
  <si>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</si>
  <si>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</si>
  <si>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</si>
  <si>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</si>
  <si>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</si>
  <si>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</si>
  <si>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</si>
  <si>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</si>
  <si>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</si>
  <si>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</si>
  <si>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</si>
  <si>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</si>
  <si>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</si>
  <si>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</si>
  <si>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</si>
  <si>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</si>
  <si>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</si>
  <si>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</si>
  <si>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</si>
  <si>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</si>
  <si>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</si>
  <si>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</si>
  <si>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</si>
  <si>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</si>
  <si>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</si>
  <si>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</si>
  <si>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</si>
  <si>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</si>
  <si>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</si>
  <si>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</si>
  <si>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</si>
  <si>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</si>
  <si>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</si>
  <si>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</si>
  <si>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</si>
  <si>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</si>
  <si>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</si>
  <si>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</si>
  <si>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</si>
  <si>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</si>
  <si>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</si>
  <si>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</si>
  <si>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</si>
  <si>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</si>
  <si>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</si>
  <si>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</si>
  <si>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</si>
  <si>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</si>
  <si>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</si>
  <si>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</si>
  <si>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</si>
  <si>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</si>
  <si>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</si>
  <si>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</si>
  <si>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</si>
  <si>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</si>
  <si>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</si>
  <si>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</si>
  <si>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</si>
  <si>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</si>
  <si>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</si>
  <si>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</si>
  <si>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</si>
  <si>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</si>
  <si>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</si>
  <si>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</si>
  <si>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</si>
  <si>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</si>
  <si>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</si>
  <si>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</si>
  <si>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</si>
  <si>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</si>
  <si>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</si>
  <si>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</si>
  <si>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</si>
  <si>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</si>
  <si>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</si>
  <si>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</si>
  <si>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</si>
  <si>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</si>
  <si>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</si>
  <si>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</si>
  <si>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</si>
  <si>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</si>
  <si>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</si>
  <si>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</si>
  <si>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</si>
  <si>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</si>
  <si>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</si>
  <si>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</si>
  <si>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</si>
  <si>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</si>
  <si>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</si>
  <si>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</si>
  <si>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</si>
  <si>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</si>
  <si>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</si>
  <si>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</si>
  <si>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</si>
  <si>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</si>
  <si>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</si>
  <si>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</si>
  <si>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</si>
  <si>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</si>
  <si>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</si>
  <si>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</si>
  <si>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</si>
  <si>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</si>
  <si>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</si>
  <si>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</si>
  <si>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</si>
  <si>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</si>
  <si>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</si>
  <si>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</si>
  <si>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</si>
  <si>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</si>
  <si>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</si>
  <si>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</si>
  <si>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</si>
  <si>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</si>
  <si>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</si>
  <si>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</si>
  <si>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</si>
  <si>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</si>
  <si>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</si>
  <si>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</si>
  <si>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</si>
  <si>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</si>
  <si>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</si>
  <si>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</si>
  <si>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</si>
  <si>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</si>
  <si>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</si>
  <si>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</si>
  <si>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</si>
  <si>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</si>
  <si>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</si>
  <si>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</si>
  <si>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</si>
  <si>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</si>
  <si>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</si>
  <si>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</si>
  <si>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</si>
  <si>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</si>
  <si>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</si>
  <si>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</si>
  <si>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</si>
  <si>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</si>
  <si>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</si>
  <si>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</si>
  <si>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</si>
  <si>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</si>
  <si>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</si>
  <si>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</si>
  <si>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</si>
  <si>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</si>
  <si>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</si>
  <si>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</si>
  <si>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</si>
  <si>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</si>
  <si>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</si>
  <si>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</si>
  <si>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</si>
  <si>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</si>
  <si>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</si>
  <si>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</si>
  <si>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</si>
  <si>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</si>
  <si>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</si>
  <si>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</si>
  <si>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</si>
  <si>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</si>
  <si>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</si>
  <si>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</si>
  <si>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</si>
  <si>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</si>
  <si>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</si>
  <si>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</si>
  <si>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</si>
  <si>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</si>
  <si>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</si>
  <si>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</si>
  <si>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</si>
  <si>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</si>
  <si>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</si>
  <si>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</si>
  <si>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</si>
  <si>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</si>
  <si>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</si>
  <si>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</si>
  <si>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</si>
  <si>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</si>
  <si>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</si>
  <si>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</si>
  <si>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</si>
  <si>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</si>
  <si>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</si>
  <si>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</si>
  <si>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</si>
  <si>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</si>
  <si>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</si>
  <si>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</si>
  <si>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</si>
  <si>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</si>
  <si>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</si>
  <si>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</si>
  <si>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</si>
  <si>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</si>
  <si>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</si>
  <si>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</si>
  <si>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</si>
  <si>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</si>
  <si>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</si>
  <si>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</si>
  <si>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</si>
  <si>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</si>
  <si>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</si>
  <si>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</si>
  <si>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</si>
  <si>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</si>
  <si>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</si>
  <si>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</si>
  <si>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</si>
  <si>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</si>
  <si>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</si>
  <si>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</si>
  <si>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</si>
  <si>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</si>
  <si>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</si>
  <si>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</si>
  <si>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</si>
  <si>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</si>
  <si>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</si>
  <si>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</si>
  <si>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</si>
  <si>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</si>
  <si>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</si>
  <si>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</si>
  <si>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</si>
  <si>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</si>
  <si>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</si>
  <si>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</si>
  <si>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</si>
  <si>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</si>
  <si>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</si>
  <si>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</si>
  <si>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</si>
  <si>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</si>
  <si>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</si>
  <si>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</si>
  <si>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</si>
  <si>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</si>
  <si>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</si>
  <si>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</si>
  <si>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</si>
  <si>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</si>
  <si>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</si>
  <si>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</si>
  <si>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</si>
  <si>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</si>
  <si>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</si>
  <si>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</si>
  <si>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</si>
  <si>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</si>
  <si>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</si>
  <si>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</si>
  <si>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</si>
  <si>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</si>
  <si>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</si>
  <si>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</si>
  <si>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</si>
  <si>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</si>
  <si>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</si>
  <si>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</si>
  <si>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</si>
  <si>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</si>
  <si>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</si>
  <si>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</si>
  <si>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</si>
  <si>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</si>
  <si>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</si>
  <si>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</si>
  <si>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</si>
  <si>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</si>
  <si>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</si>
  <si>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</si>
  <si>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</si>
  <si>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</si>
  <si>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</si>
  <si>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</si>
  <si>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</si>
  <si>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</si>
  <si>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</si>
  <si>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</si>
  <si>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</si>
  <si>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</si>
  <si>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</si>
  <si>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</si>
  <si>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</si>
  <si>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</si>
  <si>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</si>
  <si>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</si>
  <si>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</si>
  <si>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</si>
  <si>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</si>
  <si>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</si>
  <si>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</si>
  <si>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</si>
  <si>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</si>
  <si>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</si>
  <si>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</si>
  <si>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</si>
  <si>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</si>
  <si>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</si>
  <si>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</si>
  <si>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</si>
  <si>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</si>
  <si>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</si>
  <si>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</si>
  <si>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</si>
  <si>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</si>
  <si>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</si>
  <si>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</si>
  <si>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</si>
  <si>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</si>
  <si>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</si>
  <si>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</si>
  <si>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</si>
  <si>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</si>
  <si>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</si>
  <si>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</si>
  <si>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</si>
  <si>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</si>
  <si>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</si>
  <si>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</si>
  <si>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</si>
  <si>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</si>
  <si>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</si>
  <si>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</si>
  <si>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</si>
  <si>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</si>
  <si>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</si>
  <si>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</si>
  <si>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</si>
  <si>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</si>
  <si>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</si>
  <si>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</si>
  <si>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</si>
  <si>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</si>
  <si>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</si>
  <si>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</si>
  <si>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</si>
  <si>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</si>
  <si>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</si>
  <si>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</si>
  <si>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</si>
  <si>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</si>
  <si>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</si>
  <si>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</si>
  <si>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</si>
  <si>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</si>
  <si>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</si>
  <si>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</si>
  <si>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</si>
  <si>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</si>
  <si>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</si>
  <si>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</si>
  <si>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</si>
  <si>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</si>
  <si>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</si>
  <si>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</si>
  <si>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</si>
  <si>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</si>
  <si>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</si>
  <si>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</si>
  <si>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</si>
  <si>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</si>
  <si>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</si>
  <si>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</si>
  <si>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</si>
  <si>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</si>
  <si>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</si>
  <si>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</si>
  <si>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</si>
  <si>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</si>
  <si>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</si>
  <si>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</si>
  <si>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</si>
  <si>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</si>
  <si>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</si>
  <si>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</si>
  <si>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</si>
  <si>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</si>
  <si>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</si>
  <si>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</si>
  <si>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</si>
  <si>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</si>
  <si>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</si>
  <si>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</si>
  <si>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</si>
  <si>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</si>
  <si>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</si>
  <si>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</si>
  <si>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</si>
  <si>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</si>
  <si>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</si>
  <si>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</si>
  <si>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</si>
  <si>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</si>
  <si>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</si>
  <si>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</si>
  <si>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</si>
  <si>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</si>
  <si>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</si>
  <si>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</si>
  <si>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</si>
  <si>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</si>
  <si>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</si>
  <si>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</si>
  <si>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</si>
  <si>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</si>
  <si>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</si>
  <si>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</si>
  <si>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</si>
  <si>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</si>
  <si>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</si>
  <si>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</si>
  <si>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</si>
  <si>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</si>
  <si>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</si>
  <si>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</si>
  <si>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</si>
  <si>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</si>
  <si>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</si>
  <si>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</si>
  <si>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</si>
  <si>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</si>
  <si>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</si>
  <si>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</si>
  <si>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</si>
  <si>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</si>
  <si>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</si>
  <si>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</si>
  <si>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</si>
  <si>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</si>
  <si>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</si>
  <si>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</si>
  <si>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</si>
  <si>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</si>
  <si>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</si>
  <si>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</si>
  <si>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</si>
  <si>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</si>
  <si>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</si>
  <si>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</si>
  <si>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</si>
  <si>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</si>
  <si>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</si>
  <si>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</si>
  <si>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</si>
  <si>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</si>
  <si>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</si>
  <si>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</si>
  <si>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</si>
  <si>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</si>
  <si>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</si>
  <si>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</si>
  <si>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</si>
  <si>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</si>
  <si>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</si>
  <si>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</si>
  <si>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</si>
  <si>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</si>
  <si>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</si>
  <si>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</si>
  <si>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</si>
  <si>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</si>
  <si>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</si>
  <si>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</si>
  <si>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</si>
  <si>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</si>
  <si>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</si>
  <si>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</si>
  <si>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</si>
  <si>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</si>
  <si>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</si>
  <si>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</si>
  <si>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</si>
  <si>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</si>
  <si>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</si>
  <si>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</si>
  <si>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</si>
  <si>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</si>
  <si>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</si>
  <si>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</si>
  <si>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</si>
  <si>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</si>
  <si>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</si>
  <si>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</si>
  <si>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</si>
  <si>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</si>
  <si>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</si>
  <si>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</si>
  <si>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</si>
  <si>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</si>
  <si>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</si>
  <si>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</si>
  <si>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</si>
  <si>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</si>
  <si>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</si>
  <si>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</si>
  <si>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</si>
  <si>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</si>
  <si>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</si>
  <si>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</si>
  <si>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</si>
  <si>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</si>
  <si>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</si>
  <si>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</si>
  <si>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</si>
  <si>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</si>
  <si>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</si>
  <si>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</si>
  <si>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</si>
  <si>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</si>
  <si>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</si>
  <si>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</si>
  <si>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</si>
  <si>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</si>
  <si>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</si>
  <si>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</si>
  <si>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</si>
  <si>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</si>
  <si>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</si>
  <si>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</si>
  <si>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</si>
  <si>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</si>
  <si>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</si>
  <si>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</si>
  <si>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</si>
  <si>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</si>
  <si>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</si>
  <si>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</si>
  <si>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</si>
  <si>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</si>
  <si>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</si>
  <si>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</si>
  <si>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</si>
  <si>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</si>
  <si>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</si>
  <si>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</si>
  <si>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</si>
  <si>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</si>
  <si>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</si>
  <si>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</si>
  <si>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</si>
  <si>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</si>
  <si>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</si>
  <si>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</si>
  <si>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</si>
  <si>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</si>
  <si>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</si>
  <si>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</si>
  <si>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</si>
  <si>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</si>
  <si>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</si>
  <si>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</si>
  <si>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</si>
  <si>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</si>
  <si>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</si>
  <si>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</si>
  <si>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</si>
  <si>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</si>
  <si>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</si>
  <si>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</si>
  <si>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</si>
  <si>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</si>
  <si>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</si>
  <si>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</si>
  <si>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</si>
  <si>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</si>
  <si>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</si>
  <si>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</si>
  <si>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</si>
  <si>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</si>
  <si>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</si>
  <si>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</si>
  <si>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</si>
  <si>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</si>
  <si>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</si>
  <si>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</si>
  <si>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</si>
  <si>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</si>
  <si>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</si>
  <si>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</si>
  <si>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</si>
  <si>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</si>
  <si>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</si>
  <si>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</si>
  <si>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</si>
  <si>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</si>
  <si>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</si>
  <si>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</si>
  <si>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</si>
  <si>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</si>
  <si>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</si>
  <si>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</si>
  <si>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</si>
  <si>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</si>
  <si>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</si>
  <si>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</si>
  <si>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</si>
  <si>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</si>
  <si>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</si>
  <si>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</si>
  <si>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</si>
  <si>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</si>
  <si>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</si>
  <si>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</si>
  <si>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</si>
  <si>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</si>
  <si>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</si>
  <si>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</si>
  <si>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</si>
  <si>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</si>
  <si>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</si>
  <si>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</si>
  <si>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</si>
  <si>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</si>
  <si>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</si>
  <si>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</si>
  <si>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</si>
  <si>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</si>
  <si>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</si>
  <si>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</si>
  <si>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</si>
  <si>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</si>
  <si>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</si>
  <si>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</si>
  <si>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</si>
  <si>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</si>
  <si>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</si>
  <si>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</si>
  <si>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</si>
  <si>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</si>
  <si>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</si>
  <si>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</si>
  <si>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</si>
  <si>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</si>
  <si>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</si>
  <si>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</si>
  <si>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</si>
  <si>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</si>
  <si>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</si>
  <si>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</si>
  <si>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</si>
  <si>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</si>
  <si>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</si>
  <si>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</si>
  <si>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</si>
  <si>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</si>
  <si>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</si>
  <si>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</si>
  <si>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</si>
  <si>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</si>
  <si>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</si>
  <si>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</si>
  <si>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</si>
  <si>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</si>
  <si>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</si>
  <si>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</si>
  <si>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</si>
  <si>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</si>
  <si>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</si>
  <si>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</si>
  <si>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</si>
  <si>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</si>
  <si>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</si>
  <si>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</si>
  <si>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</si>
  <si>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</si>
  <si>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</si>
  <si>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</si>
  <si>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</si>
  <si>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</si>
  <si>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</si>
  <si>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</si>
  <si>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</si>
  <si>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</si>
  <si>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</si>
  <si>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</si>
  <si>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</si>
  <si>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</si>
  <si>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</si>
  <si>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</si>
  <si>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</si>
  <si>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</si>
  <si>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</si>
  <si>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</si>
  <si>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</si>
  <si>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</si>
  <si>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</si>
  <si>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</si>
  <si>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</si>
  <si>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</si>
  <si>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</si>
  <si>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</si>
  <si>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</si>
  <si>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</si>
  <si>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</si>
  <si>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</si>
  <si>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</si>
  <si>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</si>
  <si>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</si>
  <si>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</si>
  <si>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</si>
  <si>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</si>
  <si>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</si>
  <si>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</si>
  <si>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</si>
  <si>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</si>
  <si>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</si>
  <si>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</si>
  <si>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</si>
  <si>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</si>
  <si>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</si>
  <si>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</si>
  <si>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</si>
  <si>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</si>
  <si>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</si>
  <si>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</si>
  <si>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</si>
  <si>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</si>
  <si>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</si>
  <si>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</si>
  <si>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</si>
  <si>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</si>
  <si>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</si>
  <si>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</si>
  <si>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</si>
  <si>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</si>
  <si>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</si>
  <si>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</si>
  <si>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</si>
  <si>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</si>
  <si>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</si>
  <si>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</si>
  <si>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</si>
  <si>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</si>
  <si>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</si>
  <si>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</si>
  <si>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</si>
  <si>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</si>
  <si>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</si>
  <si>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</si>
  <si>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</si>
  <si>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</si>
  <si>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</si>
  <si>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</si>
  <si>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</si>
  <si>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</si>
  <si>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</si>
  <si>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</si>
  <si>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</si>
  <si>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</si>
  <si>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</si>
  <si>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</si>
  <si>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</si>
  <si>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</si>
  <si>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</si>
  <si>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</si>
  <si>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</si>
  <si>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</si>
  <si>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</si>
  <si>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</si>
  <si>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</si>
  <si>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</si>
  <si>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</si>
  <si>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</si>
  <si>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</si>
  <si>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</si>
  <si>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</si>
  <si>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</si>
  <si>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</si>
  <si>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</si>
  <si>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</si>
  <si>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</si>
  <si>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</si>
  <si>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</si>
  <si>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</si>
  <si>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</si>
  <si>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</si>
  <si>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</si>
  <si>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</si>
  <si>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</si>
  <si>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</si>
  <si>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</si>
  <si>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</si>
  <si>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</si>
  <si>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</si>
  <si>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</si>
  <si>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</si>
  <si>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</si>
  <si>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</si>
  <si>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</si>
  <si>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</si>
  <si>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</si>
  <si>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</si>
  <si>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</si>
  <si>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</si>
  <si>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</si>
  <si>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</si>
  <si>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</si>
  <si>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</si>
  <si>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</si>
  <si>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</si>
  <si>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</si>
  <si>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</si>
  <si>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</si>
  <si>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</si>
  <si>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</si>
  <si>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</si>
  <si>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</si>
  <si>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</si>
  <si>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</si>
  <si>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</si>
  <si>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</si>
  <si>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</si>
  <si>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</si>
  <si>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</si>
  <si>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</si>
  <si>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</si>
  <si>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</si>
  <si>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</si>
  <si>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</si>
  <si>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</si>
  <si>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</si>
  <si>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</si>
  <si>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</si>
  <si>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</si>
  <si>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</si>
  <si>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</si>
  <si>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</si>
  <si>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</si>
  <si>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</si>
  <si>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</si>
  <si>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</si>
  <si>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</si>
  <si>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</si>
  <si>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</si>
  <si>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</si>
  <si>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</si>
  <si>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</si>
  <si>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</si>
  <si>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</si>
  <si>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</si>
  <si>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</si>
  <si>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</si>
  <si>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</si>
  <si>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</si>
  <si>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</si>
  <si>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</si>
  <si>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</si>
  <si>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</si>
  <si>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</si>
  <si>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</si>
  <si>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</si>
  <si>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</si>
  <si>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</si>
  <si>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</si>
  <si>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</si>
  <si>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</si>
  <si>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</si>
  <si>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</si>
  <si>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</si>
  <si>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</si>
  <si>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</si>
  <si>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</si>
  <si>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</si>
  <si>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</si>
  <si>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</si>
  <si>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</si>
  <si>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</si>
  <si>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</si>
  <si>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</si>
  <si>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</si>
  <si>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</si>
  <si>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</si>
  <si>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</si>
  <si>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</si>
  <si>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</si>
  <si>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</si>
  <si>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</si>
  <si>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</si>
  <si>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</si>
  <si>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</si>
  <si>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</si>
  <si>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</si>
  <si>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</si>
  <si>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</si>
  <si>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</si>
  <si>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</si>
  <si>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</si>
  <si>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</si>
  <si>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</si>
  <si>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</si>
  <si>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</si>
  <si>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</si>
  <si>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</si>
  <si>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</si>
  <si>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</si>
  <si>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</si>
  <si>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</si>
  <si>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</si>
  <si>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</si>
  <si>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</si>
  <si>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</si>
  <si>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</si>
  <si>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</si>
  <si>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</si>
  <si>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</si>
  <si>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</si>
  <si>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</si>
  <si>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</si>
  <si>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</si>
  <si>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</si>
  <si>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</si>
  <si>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</si>
  <si>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</si>
  <si>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</si>
  <si>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</si>
  <si>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</si>
  <si>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</si>
  <si>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</si>
  <si>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</si>
  <si>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</si>
  <si>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</si>
  <si>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</si>
  <si>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</si>
  <si>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</si>
  <si>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</si>
  <si>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</si>
  <si>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</si>
  <si>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</si>
  <si>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</si>
  <si>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</si>
  <si>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</si>
  <si>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</si>
  <si>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</si>
  <si>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</si>
  <si>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</si>
  <si>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</si>
  <si>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</si>
  <si>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</si>
  <si>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</si>
  <si>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</si>
  <si>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</si>
  <si>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</si>
  <si>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</si>
  <si>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</si>
  <si>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</si>
  <si>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</si>
  <si>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</si>
  <si>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</si>
  <si>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</si>
  <si>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</si>
  <si>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</si>
  <si>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</si>
  <si>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</si>
  <si>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</si>
  <si>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</si>
  <si>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</si>
  <si>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</si>
  <si>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</si>
  <si>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</si>
  <si>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</si>
  <si>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</si>
  <si>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</si>
  <si>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</si>
  <si>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</si>
  <si>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</si>
  <si>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</si>
  <si>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</si>
  <si>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</si>
  <si>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</si>
  <si>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</si>
  <si>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</si>
  <si>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</si>
  <si>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</si>
  <si>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</si>
  <si>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</si>
  <si>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</si>
  <si>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</si>
  <si>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</si>
  <si>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</si>
  <si>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</si>
  <si>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</si>
  <si>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</si>
  <si>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</si>
  <si>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</si>
  <si>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</si>
  <si>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</si>
  <si>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</si>
  <si>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</si>
  <si>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</si>
  <si>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</si>
  <si>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</si>
  <si>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</si>
  <si>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</si>
  <si>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</si>
  <si>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</si>
  <si>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</si>
  <si>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</si>
  <si>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</si>
  <si>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</si>
  <si>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</si>
  <si>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</si>
  <si>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</si>
  <si>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</si>
  <si>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</si>
  <si>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</si>
  <si>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</si>
  <si>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</si>
  <si>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</si>
  <si>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</si>
  <si>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</si>
  <si>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</si>
  <si>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</si>
  <si>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</si>
  <si>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</si>
  <si>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</si>
  <si>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</si>
  <si>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</si>
  <si>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</si>
  <si>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</si>
  <si>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</si>
  <si>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</si>
  <si>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</si>
  <si>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</si>
  <si>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</si>
  <si>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</si>
  <si>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</si>
  <si>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</si>
  <si>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</si>
  <si>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</si>
  <si>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</si>
  <si>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</si>
  <si>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</si>
  <si>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</si>
  <si>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</si>
  <si>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</si>
  <si>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</si>
  <si>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</si>
  <si>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</si>
  <si>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</si>
  <si>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</si>
  <si>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</si>
  <si>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</si>
  <si>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</si>
  <si>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</si>
  <si>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</si>
  <si>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</si>
  <si>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</si>
  <si>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</si>
  <si>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</si>
  <si>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</si>
  <si>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</si>
  <si>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</si>
  <si>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</si>
  <si>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</si>
  <si>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</si>
  <si>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</si>
  <si>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</si>
  <si>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</si>
  <si>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</si>
  <si>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</si>
  <si>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</si>
  <si>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</si>
  <si>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</si>
  <si>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</si>
  <si>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</si>
  <si>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</si>
  <si>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</si>
  <si>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</si>
  <si>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</si>
  <si>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</si>
  <si>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</si>
  <si>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</si>
  <si>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</si>
  <si>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</si>
  <si>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</si>
  <si>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</si>
  <si>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</si>
  <si>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</si>
  <si>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</si>
  <si>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</si>
  <si>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</si>
  <si>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</si>
  <si>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</si>
  <si>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</si>
  <si>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</si>
  <si>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</si>
  <si>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</si>
  <si>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</si>
  <si>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</si>
  <si>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</si>
  <si>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</si>
  <si>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</si>
  <si>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</si>
  <si>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</si>
  <si>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</si>
  <si>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</si>
  <si>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</si>
  <si>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</si>
  <si>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</si>
  <si>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</si>
  <si>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</si>
  <si>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</si>
  <si>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</si>
  <si>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</si>
  <si>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</si>
  <si>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</si>
  <si>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</si>
  <si>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</si>
  <si>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</si>
  <si>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</si>
  <si>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</si>
  <si>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</si>
  <si>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</si>
  <si>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</si>
  <si>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</si>
  <si>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</si>
  <si>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</si>
  <si>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</si>
  <si>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</si>
  <si>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</si>
  <si>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</si>
  <si>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</si>
  <si>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</si>
  <si>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</si>
  <si>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</si>
  <si>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</si>
  <si>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</si>
  <si>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</si>
  <si>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</si>
  <si>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</si>
  <si>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</si>
  <si>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</si>
  <si>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</si>
  <si>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</si>
  <si>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</si>
  <si>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</si>
  <si>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</si>
  <si>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</si>
  <si>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</si>
  <si>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</si>
  <si>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</si>
  <si>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</si>
  <si>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</si>
  <si>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</si>
  <si>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</si>
  <si>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</si>
  <si>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</si>
  <si>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</si>
  <si>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</si>
  <si>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</si>
  <si>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</si>
  <si>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</si>
  <si>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</si>
  <si>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</si>
  <si>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</si>
  <si>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</si>
  <si>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</si>
  <si>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</si>
  <si>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</si>
  <si>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</si>
  <si>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</si>
  <si>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</si>
  <si>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</si>
  <si>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</si>
  <si>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</si>
  <si>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</si>
  <si>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</si>
  <si>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</si>
  <si>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</si>
  <si>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</si>
  <si>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</si>
  <si>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</si>
  <si>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</si>
  <si>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</si>
  <si>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</si>
  <si>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</si>
  <si>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</si>
  <si>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</si>
  <si>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</si>
  <si>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</si>
  <si>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</si>
  <si>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</si>
  <si>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</si>
  <si>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</si>
  <si>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</si>
  <si>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</si>
  <si>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</si>
  <si>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</si>
  <si>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</si>
  <si>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</si>
  <si>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</si>
  <si>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</si>
  <si>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</si>
  <si>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</si>
  <si>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</si>
  <si>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</si>
  <si>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</si>
  <si>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</si>
  <si>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</si>
  <si>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</si>
  <si>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</si>
  <si>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</si>
  <si>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</si>
  <si>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</si>
  <si>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</si>
  <si>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</si>
  <si>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</si>
  <si>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</si>
  <si>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</si>
  <si>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</si>
  <si>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</si>
  <si>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</si>
  <si>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</si>
  <si>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</si>
  <si>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</si>
  <si>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</si>
  <si>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</si>
  <si>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</si>
  <si>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</si>
  <si>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</si>
  <si>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</si>
  <si>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</si>
  <si>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</si>
  <si>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</si>
  <si>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</si>
  <si>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</si>
  <si>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</si>
  <si>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</si>
  <si>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</si>
  <si>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</si>
  <si>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</si>
  <si>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</si>
  <si>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</si>
  <si>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</si>
  <si>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</si>
  <si>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</si>
  <si>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</si>
  <si>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</si>
  <si>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</si>
  <si>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</si>
  <si>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</si>
  <si>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</si>
  <si>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</si>
  <si>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</si>
  <si>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</si>
  <si>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</si>
  <si>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</si>
  <si>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</si>
  <si>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</si>
  <si>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</si>
  <si>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</si>
  <si>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</si>
  <si>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</si>
  <si>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</si>
  <si>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</si>
  <si>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</si>
  <si>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</si>
  <si>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</si>
  <si>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</si>
  <si>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</si>
  <si>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</si>
  <si>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</si>
  <si>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</si>
  <si>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</si>
  <si>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</si>
  <si>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</si>
  <si>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</si>
  <si>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</si>
  <si>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</si>
  <si>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</si>
  <si>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</si>
  <si>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</si>
  <si>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</si>
  <si>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</si>
  <si>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</si>
  <si>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</si>
  <si>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</si>
  <si>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</si>
  <si>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</si>
  <si>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</si>
  <si>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</si>
  <si>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</si>
  <si>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</si>
  <si>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</si>
  <si>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</si>
  <si>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</si>
  <si>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</si>
  <si>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</si>
  <si>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</si>
  <si>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</si>
  <si>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</si>
  <si>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</si>
  <si>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</si>
  <si>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</si>
  <si>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</si>
  <si>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</si>
  <si>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</si>
  <si>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</si>
  <si>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</si>
  <si>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</si>
  <si>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</si>
  <si>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</si>
  <si>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</si>
  <si>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</si>
  <si>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</si>
  <si>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</si>
  <si>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</si>
  <si>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</si>
  <si>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</si>
  <si>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</si>
  <si>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</si>
  <si>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</si>
  <si>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</si>
  <si>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</si>
  <si>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</si>
  <si>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</si>
  <si>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</si>
  <si>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</si>
  <si>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</si>
  <si>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</si>
  <si>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</si>
  <si>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</si>
  <si>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</si>
  <si>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</si>
  <si>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</si>
  <si>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</si>
  <si>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</si>
  <si>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</si>
  <si>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</si>
  <si>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</si>
  <si>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</si>
  <si>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</si>
  <si>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</si>
  <si>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</si>
  <si>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</si>
  <si>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</si>
  <si>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</si>
  <si>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</si>
  <si>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</si>
  <si>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</si>
  <si>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</si>
  <si>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</si>
  <si>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</si>
  <si>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</si>
  <si>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</si>
  <si>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</si>
  <si>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</si>
  <si>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</si>
  <si>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</si>
  <si>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</si>
  <si>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</si>
  <si>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</si>
  <si>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</si>
  <si>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</si>
  <si>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</si>
  <si>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</si>
  <si>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</si>
  <si>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</si>
  <si>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</si>
  <si>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</si>
  <si>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</si>
  <si>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</si>
  <si>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</si>
  <si>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</si>
  <si>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</si>
  <si>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</si>
  <si>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</si>
  <si>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</si>
  <si>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</si>
  <si>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</si>
  <si>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</si>
  <si>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</si>
  <si>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</si>
  <si>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</si>
  <si>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</si>
  <si>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</si>
  <si>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</si>
  <si>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</si>
  <si>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</si>
  <si>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</si>
  <si>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</si>
  <si>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</si>
  <si>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</si>
  <si>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</si>
  <si>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</si>
  <si>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</si>
  <si>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</si>
  <si>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</si>
  <si>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</si>
  <si>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</si>
  <si>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</si>
  <si>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</si>
  <si>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</si>
  <si>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</si>
  <si>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</si>
  <si>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</si>
  <si>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</si>
  <si>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</si>
  <si>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</si>
  <si>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</si>
  <si>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</si>
  <si>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</si>
  <si>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</si>
  <si>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</si>
  <si>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</si>
  <si>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</si>
  <si>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</si>
  <si>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</si>
  <si>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</si>
  <si>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</si>
  <si>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</si>
  <si>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</si>
  <si>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</si>
  <si>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</si>
  <si>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</si>
  <si>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</si>
  <si>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</si>
  <si>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</si>
  <si>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</si>
  <si>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</si>
  <si>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</si>
  <si>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</si>
  <si>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</si>
  <si>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</si>
  <si>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</si>
  <si>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</si>
  <si>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</si>
  <si>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</si>
  <si>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</si>
  <si>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</si>
  <si>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</si>
  <si>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</si>
  <si>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</si>
  <si>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</si>
  <si>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</si>
  <si>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</si>
  <si>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</si>
  <si>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</si>
  <si>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</si>
  <si>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</si>
  <si>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</si>
  <si>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</si>
  <si>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</si>
  <si>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</si>
  <si>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</si>
  <si>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</si>
  <si>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</si>
  <si>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</si>
  <si>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</si>
  <si>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</si>
  <si>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</si>
  <si>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</si>
  <si>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</si>
  <si>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</si>
  <si>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</si>
  <si>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</si>
  <si>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</si>
  <si>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</si>
  <si>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</si>
  <si>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</si>
  <si>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</si>
  <si>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</si>
  <si>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</si>
  <si>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</si>
  <si>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</si>
  <si>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</si>
  <si>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</si>
  <si>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</si>
  <si>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</si>
  <si>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</si>
  <si>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</si>
  <si>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</si>
  <si>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</si>
  <si>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</si>
  <si>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</si>
  <si>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</si>
  <si>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</si>
  <si>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</si>
  <si>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</si>
  <si>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</si>
  <si>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</si>
  <si>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</si>
  <si>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</si>
  <si>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</si>
  <si>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</si>
  <si>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</si>
  <si>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</si>
  <si>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</si>
  <si>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</si>
  <si>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</si>
  <si>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</si>
  <si>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</si>
  <si>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</si>
  <si>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</si>
  <si>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</si>
  <si>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</si>
  <si>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</si>
  <si>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</si>
  <si>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</si>
  <si>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</si>
  <si>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</si>
  <si>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</si>
  <si>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</si>
  <si>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</si>
  <si>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</si>
  <si>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</si>
  <si>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</si>
  <si>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</si>
  <si>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</si>
  <si>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</si>
  <si>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</si>
  <si>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</si>
  <si>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</si>
  <si>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</si>
  <si>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</si>
  <si>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</si>
  <si>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</si>
  <si>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</si>
  <si>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</si>
  <si>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</si>
  <si>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</si>
  <si>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</si>
  <si>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</si>
  <si>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</si>
  <si>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</si>
  <si>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</si>
  <si>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</si>
  <si>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</si>
  <si>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</si>
  <si>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</si>
  <si>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</si>
  <si>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</si>
  <si>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</si>
  <si>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</si>
  <si>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</si>
  <si>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</si>
  <si>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</si>
  <si>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</si>
  <si>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</si>
  <si>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</si>
  <si>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</si>
  <si>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</si>
  <si>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</si>
  <si>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</si>
  <si>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</si>
  <si>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</si>
  <si>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</si>
  <si>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</si>
  <si>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</si>
  <si>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</si>
  <si>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</si>
  <si>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</si>
  <si>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</si>
  <si>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</si>
  <si>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</si>
  <si>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</si>
  <si>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</si>
  <si>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</si>
  <si>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</si>
  <si>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</si>
  <si>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</si>
  <si>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</si>
  <si>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</si>
  <si>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</si>
  <si>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</si>
  <si>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</si>
  <si>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</si>
  <si>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</si>
  <si>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</si>
  <si>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</si>
  <si>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</si>
  <si>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</si>
  <si>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</si>
  <si>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</si>
  <si>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</si>
  <si>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</si>
  <si>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</si>
  <si>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</si>
  <si>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</si>
  <si>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</si>
  <si>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</si>
  <si>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</si>
  <si>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</si>
  <si>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</si>
  <si>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</si>
  <si>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</si>
  <si>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</si>
  <si>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</si>
  <si>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</si>
  <si>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</si>
  <si>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</si>
  <si>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</si>
  <si>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</si>
  <si>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</si>
  <si>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</si>
  <si>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</si>
  <si>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</si>
  <si>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</si>
  <si>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</si>
  <si>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</si>
  <si>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</si>
  <si>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</si>
  <si>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</si>
  <si>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</si>
  <si>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</si>
  <si>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</si>
  <si>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</si>
  <si>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</si>
  <si>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</si>
  <si>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</si>
  <si>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</si>
  <si>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</si>
  <si>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</si>
  <si>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</si>
  <si>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</si>
  <si>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</si>
  <si>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</si>
  <si>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</si>
  <si>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</si>
  <si>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</si>
  <si>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</si>
  <si>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</si>
  <si>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</si>
  <si>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</si>
  <si>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</si>
  <si>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</si>
  <si>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</si>
  <si>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</si>
  <si>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</si>
  <si>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</si>
  <si>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</si>
  <si>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</si>
  <si>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</si>
  <si>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</si>
  <si>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</si>
  <si>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</si>
  <si>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</si>
  <si>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</si>
  <si>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</si>
  <si>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</si>
  <si>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</si>
  <si>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</si>
  <si>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</si>
  <si>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</si>
  <si>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</si>
  <si>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</si>
  <si>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</si>
  <si>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</si>
  <si>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</si>
  <si>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</si>
  <si>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</si>
  <si>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</si>
  <si>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</si>
  <si>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</si>
  <si>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</si>
  <si>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</si>
  <si>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</si>
  <si>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</si>
  <si>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</si>
  <si>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</si>
  <si>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</si>
  <si>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</si>
  <si>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</si>
  <si>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</si>
  <si>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</si>
  <si>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</si>
  <si>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</si>
  <si>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</si>
  <si>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</si>
  <si>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</si>
  <si>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</si>
  <si>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</si>
  <si>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</si>
  <si>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</si>
  <si>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</si>
  <si>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</si>
  <si>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</si>
  <si>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</si>
  <si>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</si>
  <si>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</si>
  <si>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</si>
  <si>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</si>
  <si>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</si>
  <si>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</si>
  <si>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</si>
  <si>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</si>
  <si>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</si>
  <si>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</si>
  <si>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</si>
  <si>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</si>
  <si>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</si>
  <si>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</si>
  <si>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</si>
  <si>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</si>
  <si>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</si>
  <si>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</si>
  <si>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</si>
  <si>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</si>
  <si>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</si>
  <si>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</si>
  <si>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</si>
  <si>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</si>
  <si>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</si>
  <si>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</si>
  <si>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</si>
  <si>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</si>
  <si>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</si>
  <si>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</si>
  <si>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</si>
  <si>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</si>
  <si>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</si>
  <si>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</si>
  <si>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</si>
  <si>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</si>
  <si>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</si>
  <si>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</si>
  <si>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</si>
  <si>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</si>
  <si>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</si>
  <si>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</si>
  <si>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</si>
  <si>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</si>
  <si>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</si>
  <si>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</si>
  <si>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</si>
  <si>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</si>
  <si>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</si>
  <si>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</si>
  <si>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</si>
  <si>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</si>
  <si>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</si>
  <si>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</si>
  <si>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</si>
  <si>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</si>
  <si>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</si>
  <si>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</si>
  <si>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</si>
  <si>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</si>
  <si>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</si>
  <si>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</si>
  <si>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</si>
  <si>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</si>
  <si>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</si>
  <si>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</si>
  <si>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</si>
  <si>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</si>
  <si>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</si>
  <si>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</si>
  <si>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</si>
  <si>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</si>
  <si>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</si>
  <si>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</si>
  <si>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</si>
  <si>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</si>
  <si>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</si>
  <si>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</si>
  <si>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</si>
  <si>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</si>
  <si>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</si>
  <si>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</si>
  <si>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</si>
  <si>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</si>
  <si>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</si>
  <si>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</si>
  <si>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</si>
  <si>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</si>
  <si>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</si>
  <si>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</si>
  <si>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</si>
  <si>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</si>
  <si>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</si>
  <si>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</si>
  <si>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</si>
  <si>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</si>
  <si>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</si>
  <si>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</si>
  <si>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</si>
  <si>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</si>
  <si>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</si>
  <si>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</si>
  <si>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</si>
  <si>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</si>
  <si>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</si>
  <si>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</si>
  <si>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</si>
  <si>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</si>
  <si>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</si>
  <si>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</si>
  <si>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</si>
  <si>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</si>
  <si>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</si>
  <si>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</si>
  <si>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</si>
  <si>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</si>
  <si>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</si>
  <si>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</si>
  <si>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</si>
  <si>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</si>
  <si>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</si>
  <si>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</si>
  <si>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</si>
  <si>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</si>
  <si>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</si>
  <si>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</si>
  <si>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</si>
  <si>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</si>
  <si>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</si>
  <si>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</si>
  <si>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</si>
  <si>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</si>
  <si>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</si>
  <si>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</si>
  <si>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</si>
  <si>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</si>
  <si>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</si>
  <si>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</si>
  <si>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</si>
  <si>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</si>
  <si>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</si>
  <si>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</si>
  <si>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</si>
  <si>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</si>
  <si>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</si>
  <si>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</si>
  <si>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</si>
  <si>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</si>
  <si>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</si>
  <si>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</si>
  <si>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</si>
  <si>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</si>
  <si>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</si>
  <si>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</si>
  <si>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</si>
  <si>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</si>
  <si>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</si>
  <si>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</si>
  <si>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</si>
  <si>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</si>
  <si>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</si>
  <si>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</si>
  <si>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</si>
  <si>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</si>
  <si>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</si>
  <si>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</si>
  <si>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</si>
  <si>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</si>
  <si>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</si>
  <si>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</si>
  <si>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</si>
  <si>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</si>
  <si>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</si>
  <si>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</si>
  <si>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</si>
  <si>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</si>
  <si>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</si>
  <si>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</si>
  <si>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</si>
  <si>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</si>
  <si>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</si>
  <si>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</si>
  <si>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</si>
  <si>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</si>
  <si>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</si>
  <si>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</si>
  <si>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</si>
  <si>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</si>
  <si>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</si>
  <si>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</si>
  <si>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</si>
  <si>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</si>
  <si>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</si>
  <si>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</si>
  <si>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</si>
  <si>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</si>
  <si>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</si>
  <si>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</si>
  <si>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</si>
  <si>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</si>
  <si>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</si>
  <si>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</si>
  <si>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</si>
  <si>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</si>
  <si>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</si>
  <si>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</si>
  <si>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</si>
  <si>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</si>
  <si>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</si>
  <si>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</si>
  <si>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</si>
  <si>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</si>
  <si>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</si>
  <si>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</si>
  <si>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</si>
  <si>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</si>
  <si>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</si>
  <si>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</si>
  <si>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</si>
  <si>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</si>
  <si>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</si>
  <si>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</si>
  <si>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</si>
  <si>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</si>
  <si>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</si>
  <si>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</si>
  <si>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</si>
  <si>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</si>
  <si>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</si>
  <si>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</si>
  <si>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</si>
  <si>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</si>
  <si>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</si>
  <si>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</si>
  <si>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</si>
  <si>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</si>
  <si>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</si>
  <si>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</si>
  <si>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</si>
  <si>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</si>
  <si>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</si>
  <si>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</si>
  <si>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</si>
  <si>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</si>
  <si>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</si>
  <si>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</si>
  <si>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</si>
  <si>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</si>
  <si>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</si>
  <si>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</si>
  <si>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</si>
  <si>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</si>
  <si>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</si>
  <si>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</si>
  <si>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</si>
  <si>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</si>
  <si>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</si>
  <si>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</si>
  <si>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</si>
  <si>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</si>
  <si>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</si>
  <si>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</si>
  <si>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</si>
  <si>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</si>
  <si>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</si>
  <si>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</si>
  <si>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</si>
  <si>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</si>
  <si>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</si>
  <si>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</si>
  <si>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</si>
  <si>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</si>
  <si>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</si>
  <si>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</si>
  <si>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</si>
  <si>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</si>
  <si>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</si>
  <si>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</si>
  <si>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</si>
  <si>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</si>
  <si>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</si>
  <si>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</si>
  <si>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</si>
  <si>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</si>
  <si>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</si>
  <si>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</si>
  <si>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</si>
  <si>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</si>
  <si>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</si>
  <si>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</si>
  <si>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</si>
  <si>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</si>
  <si>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</si>
  <si>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</si>
  <si>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</si>
  <si>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</si>
  <si>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</si>
  <si>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</si>
  <si>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</si>
  <si>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</si>
  <si>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</si>
  <si>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</si>
  <si>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</si>
  <si>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</si>
  <si>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</si>
  <si>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</si>
  <si>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</si>
  <si>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</si>
  <si>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</si>
  <si>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</si>
  <si>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</si>
  <si>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</si>
  <si>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</si>
  <si>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</si>
  <si>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</si>
  <si>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</si>
  <si>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</si>
  <si>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</si>
  <si>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</si>
  <si>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</si>
  <si>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</si>
  <si>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</si>
  <si>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</si>
  <si>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</si>
  <si>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</si>
  <si>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</si>
  <si>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</si>
  <si>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</si>
  <si>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</si>
  <si>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</si>
  <si>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</si>
  <si>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</si>
  <si>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</si>
  <si>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</si>
  <si>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</si>
  <si>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</si>
  <si>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</si>
  <si>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</si>
  <si>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</si>
  <si>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</si>
  <si>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</si>
  <si>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</si>
  <si>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</si>
  <si>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</si>
  <si>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</si>
  <si>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</si>
  <si>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</si>
  <si>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</si>
  <si>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</si>
  <si>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</si>
  <si>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</si>
  <si>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</si>
  <si>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</si>
  <si>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</si>
  <si>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</si>
  <si>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</si>
  <si>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</si>
  <si>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</si>
  <si>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</si>
  <si>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</si>
  <si>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</si>
  <si>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</si>
  <si>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</si>
  <si>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</si>
  <si>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</si>
  <si>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</si>
  <si>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</si>
  <si>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</si>
  <si>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</si>
  <si>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</si>
  <si>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</si>
  <si>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</si>
  <si>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</si>
  <si>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</si>
  <si>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</si>
  <si>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</si>
  <si>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</si>
  <si>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</si>
  <si>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</si>
  <si>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</si>
  <si>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</si>
  <si>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</si>
  <si>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</si>
  <si>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</si>
  <si>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</si>
  <si>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</si>
  <si>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</si>
  <si>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</si>
  <si>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</si>
  <si>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</si>
  <si>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</si>
  <si>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</si>
  <si>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</si>
  <si>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</si>
  <si>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</si>
  <si>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</si>
  <si>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</si>
  <si>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</si>
  <si>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</si>
  <si>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</si>
  <si>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</si>
  <si>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</si>
  <si>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</si>
  <si>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</si>
  <si>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</si>
  <si>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</si>
  <si>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</si>
  <si>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</si>
  <si>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</si>
  <si>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</si>
  <si>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</si>
  <si>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</si>
  <si>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</si>
  <si>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</si>
  <si>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</si>
  <si>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</si>
  <si>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</si>
  <si>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</si>
  <si>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</si>
  <si>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</si>
  <si>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</si>
  <si>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</si>
  <si>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</si>
  <si>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</si>
  <si>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</si>
  <si>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</si>
  <si>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</si>
  <si>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</si>
  <si>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</si>
  <si>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</si>
  <si>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</si>
  <si>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</si>
  <si>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</si>
  <si>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</si>
  <si>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</si>
  <si>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</si>
  <si>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</si>
  <si>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</si>
  <si>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</si>
  <si>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</si>
  <si>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</si>
  <si>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</si>
  <si>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</si>
  <si>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</si>
  <si>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</si>
  <si>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</si>
  <si>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</si>
  <si>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</si>
  <si>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</si>
  <si>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</si>
  <si>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</si>
  <si>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</si>
  <si>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</si>
  <si>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</si>
  <si>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</si>
  <si>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</si>
  <si>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</si>
  <si>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</si>
  <si>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</si>
  <si>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</si>
  <si>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</si>
  <si>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</si>
  <si>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</si>
  <si>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</si>
  <si>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</si>
  <si>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</si>
  <si>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</si>
  <si>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</si>
  <si>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</si>
  <si>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</si>
  <si>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</si>
  <si>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</si>
  <si>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</si>
  <si>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</si>
  <si>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</si>
  <si>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</si>
  <si>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</si>
  <si>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</si>
  <si>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</si>
  <si>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</si>
  <si>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</si>
  <si>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</si>
  <si>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</si>
  <si>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</si>
  <si>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</si>
  <si>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</si>
  <si>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</si>
  <si>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</si>
  <si>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</si>
  <si>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</si>
  <si>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</si>
  <si>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</si>
  <si>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</si>
  <si>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</si>
  <si>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</si>
  <si>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</si>
  <si>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</si>
  <si>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</si>
  <si>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</si>
  <si>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</si>
  <si>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</si>
  <si>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</si>
  <si>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</si>
  <si>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</si>
  <si>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</si>
  <si>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</si>
  <si>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</si>
  <si>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</si>
  <si>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</si>
  <si>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</si>
  <si>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</si>
  <si>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</si>
  <si>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</si>
  <si>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</si>
  <si>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</si>
  <si>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</si>
  <si>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</si>
  <si>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</si>
  <si>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</si>
  <si>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</si>
  <si>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</si>
  <si>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</si>
  <si>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</si>
  <si>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</si>
  <si>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</si>
  <si>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</si>
  <si>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</si>
  <si>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</si>
  <si>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</si>
  <si>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</si>
  <si>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</si>
  <si>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</si>
  <si>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</si>
  <si>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</si>
  <si>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</si>
  <si>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</si>
  <si>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</si>
  <si>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</si>
  <si>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</si>
  <si>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</si>
  <si>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</si>
  <si>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</si>
  <si>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</si>
  <si>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</si>
  <si>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</si>
  <si>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</si>
  <si>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</si>
  <si>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</si>
  <si>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</si>
  <si>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</si>
  <si>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</si>
  <si>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</si>
  <si>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</si>
  <si>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</si>
  <si>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</si>
  <si>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</si>
  <si>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</si>
  <si>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</si>
  <si>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</si>
  <si>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</si>
  <si>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</si>
  <si>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</si>
  <si>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</si>
  <si>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</si>
  <si>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</si>
  <si>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</si>
  <si>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</si>
  <si>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</si>
  <si>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</si>
  <si>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</si>
  <si>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</si>
  <si>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</si>
  <si>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</si>
  <si>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</si>
  <si>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</si>
  <si>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</si>
  <si>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</si>
  <si>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</si>
  <si>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</si>
  <si>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</si>
  <si>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</si>
  <si>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</si>
  <si>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</si>
  <si>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</si>
  <si>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</si>
  <si>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</si>
  <si>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</si>
  <si>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</si>
  <si>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</si>
  <si>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</si>
  <si>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</si>
  <si>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</si>
  <si>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</si>
  <si>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</si>
  <si>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</si>
  <si>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</si>
  <si>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</si>
  <si>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</si>
  <si>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</si>
  <si>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</si>
  <si>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</si>
  <si>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</si>
  <si>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</si>
  <si>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</si>
  <si>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</si>
  <si>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</si>
  <si>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</si>
  <si>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</si>
  <si>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</si>
  <si>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</si>
  <si>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</si>
  <si>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</si>
  <si>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</si>
  <si>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</si>
  <si>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</si>
  <si>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</si>
  <si>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</si>
  <si>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</si>
  <si>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</si>
  <si>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</si>
  <si>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</si>
  <si>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</si>
  <si>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</si>
  <si>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</si>
  <si>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</si>
  <si>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</si>
  <si>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</si>
  <si>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</si>
  <si>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</si>
  <si>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</si>
  <si>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</si>
  <si>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</si>
  <si>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</si>
  <si>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</si>
  <si>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</si>
  <si>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</si>
  <si>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</si>
  <si>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</si>
  <si>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</si>
  <si>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</si>
  <si>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</si>
  <si>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</si>
  <si>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</si>
  <si>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</si>
  <si>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</si>
  <si>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</si>
  <si>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</si>
  <si>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</si>
  <si>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</si>
  <si>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</si>
  <si>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</si>
  <si>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</si>
  <si>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</si>
  <si>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</si>
  <si>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</si>
  <si>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</si>
  <si>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</si>
  <si>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</si>
  <si>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</si>
  <si>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</si>
  <si>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</si>
  <si>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</si>
  <si>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</si>
  <si>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</si>
  <si>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</si>
  <si>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</si>
  <si>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</si>
  <si>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</si>
  <si>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</si>
  <si>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</si>
  <si>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</si>
  <si>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</si>
  <si>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</si>
  <si>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</si>
  <si>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</si>
  <si>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</si>
  <si>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</si>
  <si>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</si>
  <si>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</si>
  <si>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</si>
  <si>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</si>
  <si>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</si>
  <si>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</si>
  <si>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</si>
  <si>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</si>
  <si>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</si>
  <si>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</si>
  <si>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</si>
  <si>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</si>
  <si>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</si>
  <si>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</si>
  <si>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</si>
  <si>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</si>
  <si>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</si>
  <si>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</si>
  <si>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</si>
  <si>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</si>
  <si>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</si>
  <si>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</si>
  <si>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</si>
  <si>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</si>
  <si>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</si>
  <si>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</si>
  <si>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</si>
  <si>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</si>
  <si>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</si>
  <si>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</si>
  <si>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</si>
  <si>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</si>
  <si>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</si>
  <si>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</si>
  <si>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</si>
  <si>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</si>
  <si>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</si>
  <si>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</si>
  <si>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</si>
  <si>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</si>
  <si>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</si>
  <si>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</si>
  <si>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</si>
  <si>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</si>
  <si>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</si>
  <si>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</si>
  <si>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</si>
  <si>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</si>
  <si>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</si>
  <si>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</si>
  <si>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</si>
  <si>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</si>
  <si>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</si>
  <si>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</si>
  <si>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</si>
  <si>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</si>
  <si>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</si>
  <si>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</si>
  <si>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</si>
  <si>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</si>
  <si>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</si>
  <si>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</si>
  <si>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</si>
  <si>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</si>
  <si>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</si>
  <si>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</si>
  <si>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</si>
  <si>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</si>
  <si>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</si>
  <si>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</si>
  <si>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</si>
  <si>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</si>
  <si>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</si>
  <si>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</si>
  <si>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</si>
  <si>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</si>
  <si>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</si>
  <si>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</si>
  <si>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</si>
  <si>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</si>
  <si>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</si>
  <si>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</si>
  <si>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</si>
  <si>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</si>
  <si>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</si>
  <si>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</si>
  <si>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</si>
  <si>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</si>
  <si>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</si>
  <si>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</si>
  <si>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</si>
  <si>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</si>
  <si>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</si>
  <si>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</si>
  <si>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</si>
  <si>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</si>
  <si>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</si>
  <si>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</si>
  <si>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</si>
  <si>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</si>
  <si>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</si>
  <si>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</si>
  <si>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</si>
  <si>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</si>
  <si>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</si>
  <si>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</si>
  <si>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</si>
  <si>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</si>
  <si>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</si>
  <si>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</si>
  <si>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</si>
  <si>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</si>
  <si>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</si>
  <si>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</si>
  <si>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</si>
  <si>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</si>
  <si>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</si>
  <si>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</si>
  <si>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</si>
  <si>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</si>
  <si>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</si>
  <si>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</si>
  <si>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</si>
  <si>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</si>
  <si>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</si>
  <si>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</si>
  <si>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</si>
  <si>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</si>
  <si>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</si>
  <si>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</si>
  <si>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</si>
  <si>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PCM-20251113-00000856</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</si>
  <si>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</si>
  <si>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</si>
  <si>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</si>
  <si>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</si>
  <si>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</si>
  <si>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</si>
  <si>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</si>
  <si>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</si>
  <si>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</si>
  <si>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</si>
  <si>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</si>
  <si>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</si>
  <si>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</si>
  <si>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</si>
  <si>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</si>
  <si>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</si>
  <si>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</si>
  <si>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</si>
  <si>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</si>
  <si>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</si>
  <si>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</si>
  <si>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</si>
  <si>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</si>
  <si>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</si>
  <si>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</si>
  <si>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</si>
  <si>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</si>
  <si>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</si>
  <si>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</si>
  <si>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</si>
  <si>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</si>
  <si>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</si>
  <si>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</si>
  <si>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</si>
  <si>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</si>
  <si>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</si>
  <si>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</si>
  <si>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</si>
  <si>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</si>
  <si>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</si>
  <si>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</si>
  <si>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</si>
  <si>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</si>
  <si>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</si>
  <si>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</si>
  <si>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</si>
  <si>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</si>
  <si>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</si>
  <si>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</si>
  <si>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</si>
  <si>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</si>
  <si>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</si>
  <si>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</si>
  <si>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</si>
  <si>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</si>
  <si>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</si>
  <si>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</si>
  <si>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</si>
  <si>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</si>
  <si>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</si>
  <si>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</si>
  <si>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</si>
  <si>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</si>
  <si>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</si>
  <si>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</si>
  <si>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</si>
  <si>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</si>
  <si>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</si>
  <si>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</si>
  <si>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</si>
  <si>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</si>
  <si>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</si>
  <si>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</si>
  <si>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</si>
  <si>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</si>
  <si>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</si>
  <si>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</si>
  <si>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</si>
  <si>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</si>
  <si>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</si>
  <si>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</si>
  <si>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</si>
  <si>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</si>
  <si>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</si>
  <si>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</si>
  <si>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</si>
  <si>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</si>
  <si>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PCM-20251113-00000833</t>
  </si>
  <si>
    <t xml:space="preserve"> 2025-11-13 10:58:38</t>
  </si>
  <si>
    <t>ETA 40 min</t>
  </si>
  <si>
    <t xml:space="preserve"> PCM-20250215-00000830 </t>
  </si>
  <si>
    <t>LTE site still down and  site located in aramco area access issue need special permission</t>
  </si>
  <si>
    <t>PCM-20251113-00000469</t>
  </si>
  <si>
    <t>Sceco unpaid bill, neighbor not allow connected pg due to noise</t>
  </si>
  <si>
    <t>PCM-20251113-00000830</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</si>
  <si>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</si>
  <si>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</si>
  <si>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</si>
  <si>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</si>
  <si>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</si>
  <si>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</si>
  <si>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</si>
  <si>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</si>
  <si>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</si>
  <si>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PCM-20251113-00000844</t>
  </si>
  <si>
    <t>EM Team on the way ETA: 40 Mins</t>
  </si>
  <si>
    <t>TT-20251113-00734 // NA</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</si>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</sst>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3" totalsRowShown="0" headerRowDxfId="31" dataDxfId="30" headerRowBorderDxfId="28" tableBorderDxfId="29">
  <autoFilter ref="A1:L2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1" totalsRowShown="0" headerRowDxfId="15" dataDxfId="14" headerRowBorderDxfId="12" tableBorderDxfId="13">
  <autoFilter ref="A1:L1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311.54365532407246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11783</v>
      </c>
      <c r="E3" s="63" t="s">
        <v>39021</v>
      </c>
      <c r="F3" s="111">
        <v>45974.480729166666</v>
      </c>
      <c r="G3" s="112">
        <f t="shared" ref="G3:G20" ca="1" si="0">IFERROR(NOW()-F3,"")</f>
        <v>1.1352083332894836E-2</v>
      </c>
      <c r="H3" s="111">
        <v>45974.475856481484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45974.492081249999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45974.492081249999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45974.492081249999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45974.492081249999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45974.492081249999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45974.492081249999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45974.492081249999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45974.492081249999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45974.492081249999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45974.492081249999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45974.492081249999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45974.492081249999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45974.492081249999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45974.492081249999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45974.492081249999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45974.492081249999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45974.492081249999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ref="G21:G52" ca="1" si="1">IFERROR(NOW()-F21,"")</f>
        <v>45974.492081249999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45974.492081249999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45974.492081249999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45974.492081249999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45974.492081249999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45974.492081249999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45974.492081249999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45974.492081249999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45974.492081249999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45974.492081249999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45974.492081249999</v>
      </c>
      <c r="H31" s="111"/>
      <c r="I31" s="109" t="str">
        <f>IFERROR(VLOOKUP(D31,DB!A:F,6,0),"")</f>
        <v/>
      </c>
      <c r="J31" s="109" t="str">
        <f>IFERROR(VLOOKUP(D31,DB!A:G,7,0),"")</f>
        <v/>
      </c>
      <c r="K31" s="113"/>
      <c r="L31" s="114" t="str">
        <f>IFERROR(VLOOKUP(D31,DB!A:I,9,0),"")</f>
        <v/>
      </c>
    </row>
    <row r="32" spans="1:12" ht="15" customHeight="1">
      <c r="A32" s="117"/>
      <c r="B32" s="118" t="str">
        <f>IFERROR(VLOOKUP(D32,DB!A:K,11,0),"")</f>
        <v/>
      </c>
      <c r="C32" s="118"/>
      <c r="D32" s="118"/>
      <c r="E32" s="119"/>
      <c r="F32" s="120"/>
      <c r="G32" s="121">
        <f t="shared" ca="1" si="1"/>
        <v>45974.492081249999</v>
      </c>
      <c r="H32" s="120"/>
      <c r="I32" s="118" t="str">
        <f>IFERROR(VLOOKUP(D32,DB!A:F,6,0),"")</f>
        <v/>
      </c>
      <c r="J32" s="118" t="str">
        <f>IFERROR(VLOOKUP(D32,DB!A:G,7,0),"")</f>
        <v/>
      </c>
      <c r="K32" s="122"/>
      <c r="L32" s="123" t="str">
        <f>IFERROR(VLOOKUP(D32,DB!A:I,9,0),"")</f>
        <v/>
      </c>
    </row>
    <row r="33" spans="1:12" ht="15" customHeight="1">
      <c r="A33" s="150"/>
      <c r="B33" s="151" t="str">
        <f>IFERROR(VLOOKUP(D33,DB!A:K,11,0),"")</f>
        <v/>
      </c>
      <c r="C33" s="151"/>
      <c r="D33" s="151"/>
      <c r="E33" s="152"/>
      <c r="F33" s="149"/>
      <c r="G33" s="153">
        <f ca="1">IFERROR(NOW()-F33,"")</f>
        <v>45974.492081249999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45974.492081249999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45974.492081249999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45974.492081249999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45974.492081249999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45974.492081249999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45974.492081249999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45974.492081249999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45974.492081249999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45974.492081249999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45974.492081249999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45974.492081249999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45974.492081249999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45974.492081249999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45974.492081249999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45974.492081249999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45974.492081249999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45974.492081249999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45974.492081249999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45974.492081249999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45974.492081249999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45974.492081249999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45974.492081249999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45974.492081249999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45974.492081249999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45974.492081249999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45974.492081249999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45974.492081249999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45974.492081249999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45974.492081249999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45974.492081249999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45974.492081249999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45974.492081249999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45974.492081249999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45974.492081249999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45974.492081249999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45974.492081249999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45974.492081249999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45974.492081249999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45974.492081249999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45974.492081249999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45974.492081249999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45974.492081249999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45974.492081249999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45974.492081249999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45974.492081249999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45974.492081249999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45974.492081249999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45974.492081249999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45974.492081249999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45974.492081249999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45974.492081249999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45974.492081249999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45974.492081249999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45974.492081249999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45974.492081249999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45974.492081249999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45974.492081249999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45974.492081249999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45974.492081249999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45974.492081249999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45974.492081249999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45974.492081249999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45974.492081249999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45974.492081249999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45974.492081249999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45974.492081249999</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45974.492081249999</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45974.492081249999</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45974.492081249999</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45974.492081249999</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45974.492081249999</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45974.492081249999</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45974.492081249999</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45974.492081249999</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45974.492081249999</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45974.492081249999</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45974.492081249999</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45974.492081249999</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45974.492081249999</v>
      </c>
      <c r="H112" s="149"/>
      <c r="I112" s="151" t="str">
        <f>IFERROR(VLOOKUP(D112,DB!A:F,6,0),"")</f>
        <v/>
      </c>
      <c r="J112" s="151" t="str">
        <f>IFERROR(VLOOKUP(D112,DB!A:G,7,0),"")</f>
        <v/>
      </c>
      <c r="K112" s="154"/>
      <c r="L112" s="155" t="str">
        <f>IFERROR(VLOOKUP(D112,DB!A:I,9,0),"")</f>
        <v/>
      </c>
    </row>
  </sheetData>
  <customSheetViews>
    <customSheetView guid="{F6042A99-DD27-4453-835D-0834D95730CC}" filter="1" showAutoFilter="1">
      <pageMargins left="0" right="0" top="0" bottom="0" header="0" footer="0"/>
      <autoFilter ref="B1:M1" xr:uid="{4A5C484E-34DC-4D5B-92E0-DF66861A5758}"/>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tabSelected="1"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149.49224351852172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24534</v>
      </c>
      <c r="E4" s="103" t="s">
        <v>39021</v>
      </c>
      <c r="F4" s="104">
        <v>45974.326226851852</v>
      </c>
      <c r="G4" s="105">
        <f t="shared" ref="G4:G9" ca="1" si="1">IFERROR(NOW()-F4,"-")</f>
        <v>0.16585439814662095</v>
      </c>
      <c r="H4" s="104">
        <v>45974.301817129628</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22777</v>
      </c>
      <c r="E5" s="103" t="s">
        <v>39021</v>
      </c>
      <c r="F5" s="104">
        <v>45974.440960648149</v>
      </c>
      <c r="G5" s="105">
        <f t="shared" ca="1" si="1"/>
        <v>5.1120601849106606E-2</v>
      </c>
      <c r="H5" s="104">
        <v>45974.437488425923</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1"/>
        <v>45974.492081249999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45974.492081249999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45974.492081249999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45974.492081249999</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45974.492081249999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45974.492081249999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45974.492081249999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45974.492081249999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45974.492081249999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45974.492081249999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45974.492081249999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45974.492081249999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6" customFormat="1" ht="31.5" customHeight="1">
      <c r="A18" s="102"/>
      <c r="B18" s="18" t="str">
        <f>IFERROR(VLOOKUP(D18,DB!A:K,11,0),"")</f>
        <v/>
      </c>
      <c r="C18" s="18"/>
      <c r="D18" s="18"/>
      <c r="E18" s="103"/>
      <c r="F18" s="104"/>
      <c r="G18" s="105">
        <f ca="1">IFERROR(NOW()-F18,"-")</f>
        <v>45974.492081249999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45974.492081249999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45974.492081249999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45974.492081249999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45974.492081249999</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45974.492081249999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45974.492081249999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45974.492081249999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45974.492081249999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45974.492081249999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45974.492081249999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45974.492081249999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45974.492081249999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45974.492081249999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45974.492081249999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45974.492081249999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45974.492081249999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45974.492081249999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45974.492081249999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45974.492081249999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45974.492081249999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45974.492081249999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45974.492081249999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45974.492081249999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45974.492081249999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45974.492081249999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45974.492081249999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45974.492081249999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45974.492081249999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45974.492081249999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45974.492081249999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45974.492081249999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45974.492081249999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45974.492081249999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45974.492081249999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45974.492081249999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45974.492081249999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45974.492081249999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45974.492081249999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45974.492081249999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45974.492081249999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45974.492081249999</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2</v>
      </c>
      <c r="D2" s="61" t="s">
        <v>21223</v>
      </c>
      <c r="E2" s="18" t="s">
        <v>39102</v>
      </c>
      <c r="F2" s="20">
        <v>45974.471689814818</v>
      </c>
      <c r="G2" s="21">
        <f t="shared" ref="G2:G3" ca="1" si="0">IFERROR(NOW()-F2,"-")</f>
        <v>2.0391666665091179E-2</v>
      </c>
      <c r="H2" s="22" t="s">
        <v>39112</v>
      </c>
      <c r="I2" s="19" t="str">
        <f>IFERROR(VLOOKUP(D2,DB!A:F,6,0),"")</f>
        <v>SCECO</v>
      </c>
      <c r="J2" s="18" t="str">
        <f>IFERROR(VLOOKUP(D2,DB!A:G,7,0),"")</f>
        <v>Dead</v>
      </c>
      <c r="K2" s="45" t="s">
        <v>39113</v>
      </c>
      <c r="L2" s="23" t="str">
        <f>IFERROR(VLOOKUP(D2,DB!A:I,9,0),"")</f>
        <v>Latis</v>
      </c>
    </row>
    <row r="3" spans="1:13" ht="15" customHeight="1">
      <c r="A3" s="19"/>
      <c r="B3" s="61" t="str">
        <f>IFERROR(VLOOKUP(D3,DB!A:K,11,0),"")</f>
        <v/>
      </c>
      <c r="C3" s="18"/>
      <c r="D3" s="18"/>
      <c r="E3" s="18"/>
      <c r="F3" s="20"/>
      <c r="G3" s="21">
        <f t="shared" ca="1" si="0"/>
        <v>45974.492081481483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45974.492081481483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45974.492081481483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45974.492081481483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45974.492081481483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45974.492081481483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45974.492081481483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45974.492081481483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45974.492081481483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45974.492081481483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45974.492081481483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45974.492081481483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45974.492081481483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45974.492081481483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45974.492081481483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45974.492081481483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45974.492081481483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45974.492081481483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45974.492081481483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45974.492081481483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45974.492081481483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45974.492081481483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45974.492081481483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45974.492081481483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45974.492081481483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45974.492081481483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45974.492081481483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45974.492081481483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45974.492081481483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45974.492081481483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45974.492081481483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45974.492081481483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45974.492081481483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45974.492081481483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45974.492081481483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45974.492081481483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45974.492081481483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45974.492081481483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45974.492081481483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45974.492081481483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45974.492081481483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45974.492081481483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45974.492081481483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45974.492081481483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45974.492081481483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45974.492081481483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45974.492081481483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45974.492081481483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45974.492081481483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45974.492081481483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45974.492081481483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45974.492081481483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45974.492081481483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45974.492081481483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45974.492081481483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45974.492081481483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45974.492081481483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45974.492081481483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45974.492081481483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45974.492081481483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45974.492081481483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45974.492081481483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45974.492081481483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45974.492081481483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45974.492081481483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45974.492081481483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45974.492081481483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45974.492081481483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45974.492081481483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45974.492081481483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45974.492081481483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45974.492081481483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45974.492081481483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45974.492081481483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45974.492081481483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45974.492081481483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45974.492081481483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45974.492081481483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45974.492081481483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45974.492081481483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45974.492081481483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45974.492081481483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45974.492081481483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45974.492081481483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45974.492081481483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45974.492081481483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45974.492081481483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45974.492081481483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45974.492081481483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45974.492081481483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45974.492081481483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45974.492081481483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45974.492081481483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45974.492081481483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45974.492081481483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45974.492081481483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45974.492081481483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45974.492081481483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45974.492081481483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45974.492081481483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45974.492081481483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45974.492081481483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45974.492081481483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45974.492081481483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45974.492081481483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45974.492081481483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45974.492081481483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45974.492081481483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45974.492081481483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45974.492081481483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45974.492081481483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45974.492081481483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45974.492081481483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45974.492081481483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45974.492081481483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45974.492081481483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45974.492081481483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45974.492081481483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45974.492081481483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45974.492081481483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45974.492081481483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45974.492081481483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45974.492081481483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45974.492081481483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45974.492081481483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45974.492081481483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45974.492081481483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45974.492081481483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45974.492081481483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45974.492081481483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45974.492081481483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45974.492081481483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45974.492081481483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45974.492081481483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45974.492081481483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45974.492081481483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45974.492081481483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45974.492081481483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45974.492081481483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45974.492081481483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45974.492081481483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45974.492081481483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45974.492081481483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45974.492081481483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45974.492081481483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45974.492081481483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45974.492081481483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45974.492081481483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45974.492081481483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45974.492081481483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45974.492081481483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45974.492081481483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45974.492081481483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45974.492081481483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45974.492081481483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45974.492081481483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45974.492081481483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45974.492081481483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45974.492081481483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45974.492081481483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45974.492081481483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45974.492081481483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45974.492081481483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45974.492081481483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45974.492081481483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45974.492081481483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45974.492081481483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45974.492081481483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45974.492081481483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45974.492081481483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45974.492081481483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45974.492081481483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45974.492081481483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45974.492081481483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45974.492081481483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45974.492081481483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45974.492081481483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45974.492081481483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45974.492081481483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45974.492081481483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45974.492081481483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45974.492081481483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45974.492081481483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45974.492081481483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45974.492081481483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45974.492081481483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45974.492081481483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45974.492081481483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45974.492081481483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45974.492081481483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45974.492081481483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45974.492081481483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45974.492081481483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45974.492081481483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45974.492081481483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45974.492081481483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45974.492081481483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45974.492081481483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45974.492081481483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45974.492081481483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45974.492081481483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45974.492081481483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45974.492081481483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45974.492081481483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45974.492081481483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45974.492081481483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45974.492081481483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45974.492081481483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45974.492081481483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45974.492081481483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45974.492081481483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45974.492081481483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45974.492081481483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45974.492081481483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45974.492081481483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45974.492081481483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45974.492081481483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45974.492081481483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45974.492081481483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45974.492081481483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45974.492081481483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45974.492081481483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45974.492081481483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45974.492081481483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45974.492081481483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45974.492081481483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45974.492081481483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45974.492081481483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45974.492081481483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45974.492081481483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45974.492081481483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45974.492081481483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45974.492081481483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45974.492081481483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45974.492081481483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45974.492081481483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45974.492081481483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45974.492081481483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45974.492081481483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45974.492081481483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45974.492081481483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45974.492081481483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45974.492081481483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45974.492081481483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45974.492081481483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45974.492081481483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45974.492081481483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45974.492081481483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45974.492081481483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45974.492081481483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45974.492081481483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45974.492081481483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45974.492081481483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45974.492081481483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45974.492081481483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45974.492081481483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45974.492081481483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45974.492081481483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45974.492081481483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45974.492081481483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45974.492081481483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45974.492081481483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45974.492081481483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45974.492081481483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45974.492081481483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45974.492081481483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45974.492081481483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45974.492081481483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45974.492081481483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45974.492081481483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45974.492081481483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45974.492081481483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45974.492081481483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45974.492081481483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45974.492081481483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45974.492081481483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45974.492081481483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45974.492081481483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45974.492081481483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45974.492081481483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45974.492081481483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45974.492081481483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45974.492081481483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45974.492081481483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45974.492081481483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45974.492081481483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45974.492081481483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45974.492081481483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45974.492081481483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45974.492081481483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45974.492081481483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45974.492081481483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45974.492081481483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45974.492081481483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45974.492081481483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45974.492081481483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45974.492081481483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45974.492081481483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45974.492081481483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45974.492081481483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45974.492081481483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45974.492081481483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45974.492081481483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45974.492081481483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45974.492081481483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45974.492081481483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45974.492081481483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45974.492081481483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45974.492081481483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45974.492081481483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45974.492081481483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45974.492081481483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45974.492081481483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45974.492081481483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45974.492081481483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45974.492081481483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45974.492081481483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45974.492081481483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45974.492081481483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45974.492081481483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45974.492081481483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45974.492081481483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45974.492081481483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45974.492081481483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45974.492081481483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45974.492081481483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45974.492081481483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45974.492081481483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45974.492081481483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45974.492081481483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45974.492081481483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45974.492081481483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45974.492081481483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45974.492081481483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45974.492081481483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45974.492081481483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45974.492081481483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45974.492081481483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45974.492081481483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45974.492081481483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45974.492081481483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45974.492081481483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45974.492081481483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45974.492081481483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45974.492081481483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45974.492081481483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45974.492081481483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45974.492081481483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45974.492081481483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45974.492081481483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45974.492081481483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45974.492081481483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45974.492081481483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45974.492081481483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45974.492081481483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45974.492081481483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45974.492081481483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45974.492081481483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45974.492081481483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45974.492081481483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45974.492081481483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45974.492081481483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45974.492081481483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45974.492081481483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45974.492081481483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45974.492081481483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45974.492081481483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45974.492081481483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45974.492081481483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45974.492081481483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45974.492081481483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45974.492081481483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45974.492081481483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45974.492081481483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45974.492081481483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45974.492081481483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45974.492081481483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45974.492081481483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45974.492081481483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45974.492081481483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45974.492081481483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45974.492081481483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45974.492081481483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45974.492081481483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45974.492081481483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45974.492081481483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45974.492081481483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45974.492081481483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45974.492081481483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45974.492081481483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45974.492081481483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45974.492081481483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45974.492081481483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45974.492081481483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45974.492081481483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45974.492081481483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45974.492081481483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45974.492081481483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45974.492081481483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45974.492081481483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45974.492081481483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45974.492081481483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45974.492081481483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45974.492081481483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45974.492081481483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45974.492081481483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45974.492081481483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45974.492081481483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45974.492081481483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45974.492081481483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45974.492081481483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45974.492081481483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45974.492081481483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45974.492081481483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45974.492081481483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45974.492081481483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45974.492081481483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45974.492081481483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45974.492081481483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45974.492081481483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45974.492081481483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45974.492081481483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45974.492081481483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45974.492081481483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45974.492081481483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45974.492081481483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45974.492081481483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45974.492081481483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45974.492081481483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45974.492081481483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45974.492081481483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45974.492081481483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45974.492081481483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45974.492081481483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45974.492081481483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45974.492081481483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45974.492081481483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45974.492081481483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45974.492081481483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45974.492081481483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45974.492081481483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45974.492081481483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45974.492081481483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45974.492081481483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45974.492081481483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45974.492081481483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45974.492081481483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45974.492081481483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45974.492081481483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45974.492081481483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45974.492081481483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45974.492081481483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45974.492081481483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45974.492081481483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45974.492081481483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45974.492081481483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45974.492081481483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45974.492081481483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45974.492081481483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45974.492081481483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45974.492081481483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45974.492081481483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45974.492081481483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45974.492081481483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45974.492081481483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45974.492081481483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45974.492081481483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45974.492081481483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45974.492081481483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45974.492081481483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45974.492081481483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45974.492081481483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45974.492081481483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45974.492081481483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45974.492081481483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45974.492081481483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45974.492081481483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45974.492081481483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45974.492081481483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45974.492081481483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45974.492081481483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45974.492081481483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45974.492081481483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45974.492081481483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45974.492081481483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45974.492081481483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45974.492081481483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45974.492081481483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45974.492081481483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45974.492081481483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45974.492081481483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45974.492081481483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45974.492081481483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45974.492081481483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45974.492081481483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45974.492081481483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45974.492081481483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45974.492081481483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45974.492081481483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45974.492081481483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45974.492081481483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45974.492081481483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45974.492081481483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45974.492081481483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45974.492081481483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45974.492081481483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45974.492081481483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45974.492081481483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45974.492081481483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45974.492081481483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45974.492081481483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45974.492081481483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45974.492081481483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45974.492081481483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45974.492081481483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45974.492081481483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45974.492081481483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45974.492081481483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45974.492081481483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45974.492081481483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45974.492081481483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45974.492081481483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45974.492081481483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45974.492081481483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45974.492081481483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45974.492081481483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45974.492081481483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45974.492081481483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45974.492081481483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45974.492081481483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45974.492081481483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45974.492081481483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45974.492081481483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45974.492081481483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45974.492081481483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45974.492081481483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45974.492081481483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45974.492081481483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45974.492081481483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45974.492081481483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45974.492081481483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45974.492081481483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45974.492081481483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45974.492081481483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45974.492081481483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45974.492081481483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45974.492081481483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45974.492081481483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45974.492081481483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45974.492081481483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45974.492081481483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45974.492081481483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45974.492081481483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45974.492081481483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45974.492081481483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45974.492081481483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45974.492081481483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45974.492081481483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45974.492081481483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45974.492081481483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45974.492081481483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45974.492081481483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45974.492081481483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45974.492081481483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45974.492081481483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45974.492081481483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45974.492081481483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45974.492081481483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45974.492081481483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45974.492081481483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45974.492081481483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45974.492081481483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45974.492081481483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45974.492081481483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45974.492081481483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45974.492081481483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45974.492081481483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45974.492081481483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45974.492081481483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45974.492081481483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45974.492081481483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45974.492081481483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45974.492081481483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45974.492081481483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45974.492081481483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45974.492081481483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45974.492081481483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45974.492081481483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45974.492081481483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45974.492081481483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45974.492081481483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45974.492081481483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45974.492081481483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45974.492081481483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45974.492081481483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45974.492081481483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45974.492081481483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45974.492081481483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45974.492081481483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45974.492081481483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45974.492081481483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45974.492081481483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45974.492081481483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45974.492081481483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45974.492081481483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45974.492081481483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45974.492081481483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45974.492081481483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45974.492081481483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45974.492081481483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45974.492081481483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45974.492081481483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45974.492081481483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45974.492081481483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45974.492081481483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45974.492081481483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45974.492081481483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45974.492081481483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45974.492081481483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45974.492081481483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45974.492081481483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45974.492081481483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45974.492081481483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45974.492081481483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45974.492081481483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45974.492081481483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45974.492081481483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45974.492081481483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45974.492081481483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45974.492081481483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45974.492081481483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45974.492081481483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45974.492081481483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45974.492081481483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45974.492081481483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45974.492081481483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45974.492081481483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45974.492081481483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45974.492081481483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45974.492081481483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45974.492081481483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45974.492081481483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45974.492081481483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45974.492081481483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45974.492081481483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45974.492081481483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45974.492081481483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45974.492081481483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45974.492081481483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45974.492081481483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45974.492081481483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45974.492081481483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45974.492081481483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45974.492081481483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45974.492081481483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45974.492081481483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45974.492081481483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45974.492081481483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45974.492081481483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45974.492081481483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45974.492081481483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45974.492081481483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45974.492081481483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45974.492081481483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45974.492081481483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45974.492081481483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45974.492081481483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45974.492081481483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45974.492081481483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45974.492081481483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45974.492081481483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45974.492081481483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45974.492081481483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45974.492081481483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45974.492081481483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45974.492081481483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45974.492081481483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45974.492081481483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45974.492081481483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45974.492081481483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45974.492081481483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45974.492081481483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45974.492081481483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45974.492081481483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45974.492081481483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45974.492081481483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45974.492081481483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45974.492081481483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45974.492081481483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45974.492081481483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45974.492081481483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45974.492081481483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45974.492081481483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45974.492081481483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45974.492081481483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45974.492081481483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45974.492081481483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45974.492081481483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45974.492081481483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45974.492081481483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45974.492081481483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45974.492081481483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45974.492081481483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45974.492081481483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45974.492081481483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45974.492081481483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45974.492081481483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45974.492081481483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45974.492081481483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45974.492081481483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45974.492081481483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45974.492081481483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45974.492081481483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45974.492081481483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45974.492081481483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45974.492081481483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45974.492081481483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45974.492081481483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45974.492081481483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45974.492081481483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45974.492081481483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45974.492081481483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45974.492081481483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45974.492081481483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45974.492081481483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45974.492081481483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45974.492081481483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45974.492081481483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45974.492081481483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45974.492081481483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45974.492081481483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45974.492081481483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45974.492081481483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45974.492081481483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45974.492081481483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45974.492081481483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45974.492081481483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45974.492081481483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45974.492081481483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45974.492081481483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45974.492081481483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45974.492081481483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45974.492081481483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45974.492081481483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45974.492081481483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45974.492081481483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45974.492081481483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45974.492081481483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45974.492081481483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45974.492081481483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45974.492081481483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45974.492081481483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45974.492081481483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45974.492081481483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45974.492081481483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45974.492081481483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45974.492081481483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45974.492081481483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45974.492081481483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45974.492081481483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45974.492081481483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45974.492081481483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45974.492081481483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45974.492081481483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45974.492081481483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45974.492081481483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45974.492081481483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45974.492081481483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45974.492081481483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45974.492081481483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45974.492081481483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45974.492081481483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45974.492081481483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45974.492081481483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45974.492081481483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45974.492081481483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45974.492081481483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45974.492081481483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45974.492081481483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45974.492081481483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45974.492081481483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45974.492081481483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45974.492081481483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45974.492081481483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45974.492081481483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45974.492081481483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45974.492081481483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45974.492081481483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45974.492081481483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45974.492081481483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45974.492081481483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45974.492081481483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45974.492081481483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45974.492081481483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45974.492081481483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45974.492081481483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45974.492081481483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45974.492081481483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45974.492081481483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45974.492081481483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45974.492081481483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45974.492081481483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45974.492081481483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45974.492081481483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45974.492081481483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45974.492081481483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45974.492081481483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45974.492081481483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45974.492081481483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45974.492081481483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45974.492081481483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45974.492081481483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45974.492081481483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45974.492081481483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45974.492081481483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45974.492081481483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45974.492081481483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45974.492081481483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45974.492081481483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45974.492081481483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45974.492081481483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45974.492081481483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45974.492081481483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45974.492081481483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45974.492081481483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45974.492081481483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45974.492081481483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45974.492081481483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45974.492081481483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45974.492081481483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45974.492081481483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45974.492081481483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45974.492081481483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45974.492081481483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45974.492081481483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45974.492081481483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45974.492081481483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45974.492081481483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45974.492081481483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45974.492081481483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45974.492081481483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45974.492081481483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45974.492081481483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45974.492081481483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45974.492081481483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45974.492081481483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45974.492081481483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45974.492081481483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45974.492081481483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45974.492081481483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45974.492081481483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45974.492081481483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45974.492081481483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45974.492081481483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45974.492081481483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45974.492081481483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45974.492081481483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45974.492081481483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45974.492081481483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45974.492081481483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45974.492081481483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45974.492081481483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45974.492081481483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45974.492081481483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45974.492081481483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45974.492081481483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45974.492081481483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45974.492081481483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45974.492081481483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45974.492081481483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45974.492081481483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45974.492081481483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45974.492081481483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45974.492081481483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45974.492081481483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45974.492081481483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45974.492081481483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45974.492081481483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45974.492081481483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45974.492081481483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45974.492081481483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45974.492081481483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45974.492081481483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45974.492081481483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45974.492081481483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45974.492081481483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45974.492081481483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45974.492081481483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45974.492081481483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45974.492081481483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45974.492081481483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45974.492081481483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45974.492081481483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45974.492081481483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45974.492081481483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45974.492081481483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45974.492081481483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45974.492081481483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45974.492081481483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45974.492081481483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45974.492081481483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45974.492081481483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45974.492081481483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45974.492081481483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45974.492081481483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45974.492081481483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45974.492081481483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45974.492081481483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45974.492081481483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45974.492081481483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45974.492081481483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45974.492081481483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45974.492081481483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45974.492081481483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45974.492081481483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45974.492081481483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45974.492081481483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45974.492081481483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45974.492081481483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45974.492081481483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45974.492081481483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45974.492081481483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45974.492081481483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45974.492081481483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45974.492081481483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45974.492081481483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45974.492081481483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45974.492081481483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45974.492081481483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45974.492081481483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45974.492081481483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45974.492081481483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45974.492081481483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45974.492081481483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45974.492081481483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45974.492081481483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45974.492081481483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45974.492081481483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45974.492081481483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45974.492081481483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45974.492081481483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45974.492081481483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45974.492081481483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45974.492081481483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45974.492081481483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45974.492081481483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45974.492081481483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45974.492081481483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45974.492081481483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45974.492081481483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45974.492081481483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45974.492081481483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45974.492081481483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45974.492081481483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45974.492081481483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45974.492081481483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45974.492081481483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45974.492081481483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45974.492081481483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45974.492081481483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45974.492081481483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45974.492081481483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45974.492081481483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45974.492081481483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45974.492081481483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45974.492081481483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45974.492081481483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45974.492081481483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45974.492081481483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45974.492081481483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45974.492081481483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45974.492081481483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45974.492081481483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45974.492081481483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45974.492081481483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45974.492081481483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45974.492081481483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45974.492081481483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45974.492081481483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45974.492081481483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45974.492081481483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45974.492081481483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45974.492081481483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45974.492081481483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45974.492081481483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45974.492081481483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45974.492081481483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45974.492081481483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45974.492081481483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45974.492081481483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45974.492081481483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45974.492081481483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45974.492081481483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45974.492081481483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45974.492081481483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45974.492081481483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45974.492081481483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45974.492081481483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45974.492081481483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45974.492081481483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45974.492081481483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45974.492081481483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45974.492081481483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45974.492081481483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45974.492081481483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45974.492081481483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45974.492081481483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45974.492081481483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45974.492081481483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45974.492081481483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45974.492081481483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45974.492081481483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45974.492081481483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45974.492081481483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45974.492081481483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45974.492081481483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45974.492081481483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45974.492081481483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45974.492081481483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45974.492081481483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45974.492081481483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45974.492081481483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45974.492081481483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45974.492081481483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45974.492081481483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45974.492081481483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45974.492081481483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45974.492081481483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45974.492081481483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45974.492081481483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45974.492081481483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45974.492081481483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45974.492081481483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45974.492081481483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45974.492081481483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45974.492081481483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45974.492081481483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45974.492081481483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45974.492081481483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45974.492081481483</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271.01136388888699</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32798</v>
      </c>
      <c r="E3" s="95" t="s">
        <v>39021</v>
      </c>
      <c r="F3" s="96">
        <v>45974.31527777778</v>
      </c>
      <c r="G3" s="97">
        <f ca="1">IFERROR(NOW()-F3,"")</f>
        <v>0.17680347221903503</v>
      </c>
      <c r="H3" s="96">
        <v>45974.309942129628</v>
      </c>
      <c r="I3" s="135" t="str">
        <f>IFERROR(VLOOKUP(D3,DB!A:F,6,0),"")</f>
        <v>SCECO</v>
      </c>
      <c r="J3" s="135" t="str">
        <f>IFERROR(VLOOKUP(D3,DB!A:G,7,0),"")</f>
        <v>Dead</v>
      </c>
      <c r="K3" s="98" t="s">
        <v>39117</v>
      </c>
      <c r="L3" s="92" t="str">
        <f>IFERROR(VLOOKUP(D3,DB!A:I,9,0),"")</f>
        <v>Latis</v>
      </c>
    </row>
    <row r="4" spans="1:16" ht="15" customHeight="1">
      <c r="A4" s="135" t="s">
        <v>39118</v>
      </c>
      <c r="B4" s="135" t="str">
        <f>IFERROR(VLOOKUP(D4,DB!A:K,11,0),"")</f>
        <v>R4</v>
      </c>
      <c r="C4" s="94">
        <v>1</v>
      </c>
      <c r="D4" s="92" t="s">
        <v>34817</v>
      </c>
      <c r="E4" s="95" t="s">
        <v>39021</v>
      </c>
      <c r="F4" s="96">
        <v>45974.470567129632</v>
      </c>
      <c r="G4" s="97">
        <f ca="1">IFERROR(NOW()-F4,"")</f>
        <v>2.1514120366191491E-2</v>
      </c>
      <c r="H4" s="96">
        <v>45974.452511574076</v>
      </c>
      <c r="I4" s="135" t="str">
        <f>IFERROR(VLOOKUP(D4,DB!A:F,6,0),"")</f>
        <v>SCECO</v>
      </c>
      <c r="J4" s="135" t="str">
        <f>IFERROR(VLOOKUP(D4,DB!A:G,7,0),"")</f>
        <v>Vandalized</v>
      </c>
      <c r="K4" s="98" t="s">
        <v>39119</v>
      </c>
      <c r="L4" s="92" t="str">
        <f>IFERROR(VLOOKUP(D4,DB!A:I,9,0),"")</f>
        <v>Latis</v>
      </c>
    </row>
    <row r="5" spans="1:16" ht="15" customHeight="1">
      <c r="A5" s="135"/>
      <c r="B5" s="135" t="str">
        <f>IFERROR(VLOOKUP(D5,DB!A:K,11,0),"")</f>
        <v/>
      </c>
      <c r="C5" s="94"/>
      <c r="D5" s="92"/>
      <c r="E5" s="95"/>
      <c r="F5" s="96"/>
      <c r="G5" s="97">
        <f ca="1">IFERROR(NOW()-F5,"")</f>
        <v>45974.492081249999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45974.492081249999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45974.492081249999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45974.492081249999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45974.492081249999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45974.492081249999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45974.492081249999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45974.492081249999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45974.492081249999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45974.492081249999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45974.492081249999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45974.492081249999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45974.492081249999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45974.492081249999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45974.492081249999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45974.492081249999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45974.492081249999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45974.492081249999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45974.492081249999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45974.492081249999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45974.492081249999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45974.492081249999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45974.492081249999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45974.492081249999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45974.492081249999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45974.492081249999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45974.492081249999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45974.492081249999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45974.492081249999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45974.492081249999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45974.492081249999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45974.492081249999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45974.492081249999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45974.492081249999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45974.492081249999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45974.492081249999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45974.492081249999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45974.492081249999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45974.492081249999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45974.492081249999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45974.492081249999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45974.492081249999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45974.492081249999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45974.492081249999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45974.492081249999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45974.492081249999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45974.492081249999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45974.492081249999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45974.492081249999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45974.492081249999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45974.492081249999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45974.492081249999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45974.492081249999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45974.492081249999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45974.492081249999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45974.492081249999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45974.492081249999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45974.492081249999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45974.492081249999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45974.492081249999</v>
      </c>
      <c r="H64" s="96"/>
      <c r="I64" s="135" t="str">
        <f>IFERROR(VLOOKUP(D64,DB!A:F,6,0),"")</f>
        <v/>
      </c>
      <c r="J64" s="135"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3"/>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82.66002106481028</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39102</v>
      </c>
      <c r="F3" s="38">
        <v>45926.188877314817</v>
      </c>
      <c r="G3" s="116">
        <f t="shared" ref="G3" ca="1" si="0">IFERROR(NOW()-F3,"")</f>
        <v>48.303204166666546</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39102</v>
      </c>
      <c r="F4" s="125">
        <v>45948.661111111112</v>
      </c>
      <c r="G4" s="126">
        <f t="shared" ref="G4:G12" ca="1" si="1">IFERROR(NOW()-F4,"")</f>
        <v>25.830970370370778</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37382</v>
      </c>
      <c r="E6" s="124" t="s">
        <v>39021</v>
      </c>
      <c r="F6" s="157">
        <v>45974.476527777777</v>
      </c>
      <c r="G6" s="126">
        <f t="shared" ca="1" si="1"/>
        <v>1.5553472221654374E-2</v>
      </c>
      <c r="H6" s="125">
        <v>45974.470972222225</v>
      </c>
      <c r="I6" s="124" t="str">
        <f>IFERROR(VLOOKUP(D6,DB!A:F,6,0),"")</f>
        <v>Generator-SG</v>
      </c>
      <c r="J6" s="124" t="str">
        <f>IFERROR(VLOOKUP(D6,DB!A:G,7,0),"")</f>
        <v>Dead</v>
      </c>
      <c r="K6" s="124" t="s">
        <v>39129</v>
      </c>
      <c r="L6" s="124" t="str">
        <f>IFERROR(VLOOKUP(D6,DB!A:I,9,0),"")</f>
        <v>Latis</v>
      </c>
    </row>
    <row r="7" spans="1:13">
      <c r="A7" s="124"/>
      <c r="B7" s="124" t="str">
        <f>IFERROR(VLOOKUP(D7,DB!A:K,11,0),"")</f>
        <v/>
      </c>
      <c r="C7" s="124"/>
      <c r="D7" s="124"/>
      <c r="E7" s="124"/>
      <c r="F7" s="124"/>
      <c r="G7" s="126">
        <f t="shared" ca="1" si="1"/>
        <v>45974.492081249999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45974.492081249999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45974.492081249999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45974.492081481483</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45974.492081481483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45974.492081481483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ref="G13:G76" ca="1" si="2">IFERROR(NOW()-F13,"")</f>
        <v>45974.492081481483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45974.492081481483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45974.492081481483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45974.492081481483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45974.492081481483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45974.492081481483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45974.492081481483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45974.492081481483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45974.492081481483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45974.492081481483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45974.492081481483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45974.492081481483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45974.492081481483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45974.492081481483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45974.492081481483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45974.492081481483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45974.492081481483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45974.492081481483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45974.492081481483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45974.492081481483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45974.492081481483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45974.492081481483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45974.492081481483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45974.492081481483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45974.492081481483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45974.492081481483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45974.492081481483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45974.492081481483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45974.492081481483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45974.492081481483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45974.492081481483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45974.492081481483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45974.492081481483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45974.492081481483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45974.492081481483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45974.492081481483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45974.492081481483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45974.492081481483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45974.492081481483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45974.492081481483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45974.492081481483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45974.492081481483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45974.492081481483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45974.492081481483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45974.492081481483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45974.492081481483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45974.492081481483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45974.492081481483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45974.492081481483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45974.492081481483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45974.492081481483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45974.492081481483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45974.492081481483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45974.492081481483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45974.492081481483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45974.492081481483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45974.492081481483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45974.492081481483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45974.492081481483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45974.492081481483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45974.492081481483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45974.492081481483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45974.492081481483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45974.492081481483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ref="G77:G140" ca="1" si="3">IFERROR(NOW()-F77,"")</f>
        <v>45974.492081481483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45974.492081481483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45974.492081481483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45974.492081481483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45974.492081481483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45974.492081481483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45974.492081481483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45974.492081481483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45974.492081481483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45974.492081481483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45974.492081481483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45974.492081481483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45974.492081481483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45974.492081481483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45974.492081481483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45974.492081481483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45974.492081481483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45974.492081481483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45974.492081481483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45974.492081481483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45974.492081481483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45974.492081481483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45974.492081481483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45974.492081481483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45974.492081481483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45974.492081481483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45974.492081481483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45974.492081481483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45974.492081481483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45974.492081481483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45974.492081481483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45974.492081481483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45974.492081481483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45974.492081481483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45974.492081481483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45974.492081481483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45974.492081481483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45974.492081481483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45974.492081481483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45974.492081481483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45974.492081481483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45974.492081481483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45974.492081481483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45974.492081481483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45974.492081481483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45974.492081481483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45974.492081481483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45974.492081481483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45974.492081481483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45974.492081481483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45974.492081481483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45974.492081481483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45974.492081481483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45974.492081481483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45974.492081481483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45974.492081481483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45974.492081481483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45974.492081481483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45974.492081481483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45974.492081481483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45974.492081481483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45974.492081481483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45974.492081481483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45974.492081481483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ref="G141:G204" ca="1" si="4">IFERROR(NOW()-F141,"")</f>
        <v>45974.492081481483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45974.492081481483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45974.492081481483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45974.492081481483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45974.492081481483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45974.492081481483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45974.492081481483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45974.492081481483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45974.492081481483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45974.492081481483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45974.492081481483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45974.492081481483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45974.492081481483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45974.492081481483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45974.492081481483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45974.492081481483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45974.492081481483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45974.492081481483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45974.492081481483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45974.492081481483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45974.492081481483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45974.492081481483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45974.492081481483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45974.492081481483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45974.492081481483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45974.492081481483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45974.492081481483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45974.492081481483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45974.492081481483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45974.492081481483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45974.492081481483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45974.492081481483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45974.492081481483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45974.492081481483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45974.492081481483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45974.492081481483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45974.492081481483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45974.492081481483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45974.492081481483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45974.492081481483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45974.492081481483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45974.492081481483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45974.492081481483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45974.492081481483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45974.492081481483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45974.492081481483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45974.492081481483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45974.492081481483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45974.492081481483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45974.492081481483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45974.492081481483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45974.492081481483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45974.492081481483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45974.492081481483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45974.492081481483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45974.492081481483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45974.492081481483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45974.492081481483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45974.492081481483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45974.492081481483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45974.492081481483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45974.492081481483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45974.492081481483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45974.492081481483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ref="G205:G268" ca="1" si="5">IFERROR(NOW()-F205,"")</f>
        <v>45974.492081481483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45974.492081481483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45974.492081481483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45974.492081481483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45974.492081481483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45974.492081481483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45974.492081481483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45974.492081481483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45974.492081481483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45974.492081481483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45974.492081481483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45974.492081481483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45974.492081481483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45974.492081481483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45974.492081481483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45974.492081481483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45974.492081481483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45974.492081481483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45974.492081481483</v>
      </c>
      <c r="H223" s="124"/>
      <c r="I223" s="124" t="str">
        <f>IFERROR(VLOOKUP(D223,DB!A:F,6,0),"")</f>
        <v/>
      </c>
      <c r="J223" s="124" t="str">
        <f>IFERROR(VLOOKUP(D223,DB!A:G,7,0),"")</f>
        <v/>
      </c>
      <c r="K223" s="124"/>
      <c r="L223" s="124" t="str">
        <f>IFERROR(VLOOKUP(D223,DB!A:I,9,0),"")</f>
        <v/>
      </c>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sheetData>
  <dataValidations count="2">
    <dataValidation allowBlank="1" showInputMessage="1" showErrorMessage="1" sqref="E1" xr:uid="{920C6338-E771-4DAE-8C89-92A9093EA4DE}"/>
    <dataValidation type="list" allowBlank="1" showInputMessage="1" showErrorMessage="1" sqref="E2:E2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1"/>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39130</v>
      </c>
      <c r="B2" s="141" t="str">
        <f>IFERROR(VLOOKUP(D2,DB!A:K,11,0),"")</f>
        <v>R6</v>
      </c>
      <c r="C2" s="142">
        <v>1</v>
      </c>
      <c r="D2" s="141" t="s">
        <v>35372</v>
      </c>
      <c r="E2" s="124" t="s">
        <v>39021</v>
      </c>
      <c r="F2" s="143"/>
      <c r="G2" s="105">
        <f t="shared" ref="G2:G43" ca="1" si="0">IFERROR(NOW()-F2,"-")</f>
        <v>45974.492081249999</v>
      </c>
      <c r="H2" s="143">
        <v>45974.400057870371</v>
      </c>
      <c r="I2" s="141" t="str">
        <f>IFERROR(VLOOKUP(D2,DB!A:F,6,0),"")</f>
        <v>SCECO</v>
      </c>
      <c r="J2" s="141" t="str">
        <f>IFERROR(VLOOKUP(D2,DB!A:G,7,0),"")</f>
        <v>Vandalized</v>
      </c>
      <c r="K2" s="144" t="s">
        <v>39131</v>
      </c>
      <c r="L2" s="145" t="str">
        <f>IFERROR(VLOOKUP(D2,DB!A:I,9,0),"")</f>
        <v>Latis</v>
      </c>
    </row>
    <row r="3" spans="1:16382" ht="31.5" customHeight="1">
      <c r="A3" s="140"/>
      <c r="B3" s="141" t="str">
        <f>IFERROR(VLOOKUP(D3,DB!A:K,11,0),"")</f>
        <v/>
      </c>
      <c r="C3" s="142"/>
      <c r="D3" s="141"/>
      <c r="E3" s="124"/>
      <c r="F3" s="143"/>
      <c r="G3" s="105">
        <f t="shared" ca="1" si="0"/>
        <v>45974.492081249999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45974.492081249999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45974.492081249999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45974.492081249999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45974.492081249999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45974.492081249999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45974.492081249999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45974.492081249999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45974.492081249999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45974.492081249999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45974.492081249999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45974.492081249999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45974.492081249999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45974.492081249999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45974.492081249999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45974.492081249999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45974.492081249999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45974.492081249999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45974.492081249999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45974.492081249999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45974.492081249999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45974.492081249999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45974.492081249999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45974.492081249999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45974.492081249999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45974.492081249999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45974.492081249999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45974.492081249999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45974.492081249999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45974.492081249999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45974.492081249999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45974.492081249999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45974.492081249999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45974.492081249999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45974.492081249999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45974.492081249999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45974.492081249999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45974.492081249999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45974.492081249999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45974.492081249999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45974.492081249999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ref="G44:G107" ca="1" si="1">IFERROR(NOW()-F44,"-")</f>
        <v>45974.492081249999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45974.492081249999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45974.492081249999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45974.492081249999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45974.492081249999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45974.492081249999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45974.492081249999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45974.492081249999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45974.492081249999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45974.492081249999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45974.492081249999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45974.492081249999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45974.492081249999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45974.492081249999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45974.492081249999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45974.492081249999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45974.492081249999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45974.492081249999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45974.492081249999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45974.492081249999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45974.492081249999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45974.492081249999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45974.492081249999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45974.492081249999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45974.492081249999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45974.492081249999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45974.492081249999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45974.492081249999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45974.492081249999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45974.492081249999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45974.492081249999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45974.492081249999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45974.492081249999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45974.492081249999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45974.492081249999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45974.492081249999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45974.492081249999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45974.492081249999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45974.492081249999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45974.492081249999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45974.492081249999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45974.492081249999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45974.492081249999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45974.492081249999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45974.492081249999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45974.492081249999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45974.492081249999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45974.492081249999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45974.492081249999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45974.492081249999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45974.492081249999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45974.492081249999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45974.492081249999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45974.492081249999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45974.492081249999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45974.492081249999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45974.492081249999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45974.492081249999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45974.492081249999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45974.492081249999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45974.492081249999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45974.492081249999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45974.492081249999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45974.492081249999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ref="G108:G141" ca="1" si="2">IFERROR(NOW()-F108,"-")</f>
        <v>45974.492081249999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45974.492081249999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45974.492081249999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45974.492081249999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45974.492081249999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45974.492081249999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45974.492081249999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45974.492081249999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45974.492081249999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45974.492081249999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45974.492081249999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45974.492081249999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45974.492081249999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45974.492081249999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45974.492081249999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45974.492081249999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45974.492081249999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45974.492081249999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45974.492081249999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45974.492081249999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45974.492081249999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45974.492081249999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45974.492081249999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45974.492081249999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45974.492081249999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45974.492081249999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45974.492081249999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45974.492081249999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45974.492081249999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45974.492081249999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45974.492081249999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45974.492081249999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45974.492081249999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45974.492081249999</v>
      </c>
      <c r="H141" s="143"/>
      <c r="I141" s="141" t="str">
        <f>IFERROR(VLOOKUP(D141,DB!A:F,6,0),"")</f>
        <v/>
      </c>
      <c r="J141" s="141" t="str">
        <f>IFERROR(VLOOKUP(D141,DB!A:G,7,0),"")</f>
        <v/>
      </c>
      <c r="K141" s="144"/>
      <c r="L141" s="145" t="str">
        <f>IFERROR(VLOOKUP(D141,DB!A:I,9,0),"")</f>
        <v/>
      </c>
    </row>
  </sheetData>
  <dataValidations count="2">
    <dataValidation allowBlank="1" showInputMessage="1" showErrorMessage="1" sqref="E1" xr:uid="{9E1BC488-8814-4F8A-8DBE-742B3278AB71}"/>
    <dataValidation type="list" allowBlank="1" showInputMessage="1" showErrorMessage="1" sqref="E2:E1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2025-11-13T08:48:36Z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