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449" documentId="13_ncr:1_{F6CB121F-512D-4AA6-A0C1-0FB36C537598}" xr6:coauthVersionLast="47" xr6:coauthVersionMax="47" xr10:uidLastSave="{566ADDA9-4930-45DF-8F76-C592DEE96BC2}"/>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<sst xmlns="http://schemas.openxmlformats.org/spreadsheetml/2006/main" count="180317" uniqueCount="39138">
  <si>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</si>
  <si>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</si>
  <si>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</si>
  <si>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</si>
  <si>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</si>
  <si>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</si>
  <si>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</si>
  <si>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</si>
  <si>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</si>
  <si>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</si>
  <si>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</si>
  <si>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</si>
  <si>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</si>
  <si>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</si>
  <si>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</si>
  <si>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</si>
  <si>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</si>
  <si>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</si>
  <si>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</si>
  <si>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</si>
  <si>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</si>
  <si>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</si>
  <si>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</si>
  <si>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</si>
  <si>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</si>
  <si>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</si>
  <si>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</si>
  <si>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</si>
  <si>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</si>
  <si>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</si>
  <si>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</si>
  <si>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</si>
  <si>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</si>
  <si>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</si>
  <si>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</si>
  <si>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</si>
  <si>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</si>
  <si>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</si>
  <si>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</si>
  <si>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</si>
  <si>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</si>
  <si>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</si>
  <si>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</si>
  <si>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</si>
  <si>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</si>
  <si>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</si>
  <si>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</si>
  <si>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</si>
  <si>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</si>
  <si>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</si>
  <si>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</si>
  <si>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</si>
  <si>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</si>
  <si>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</si>
  <si>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</si>
  <si>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</si>
  <si>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</si>
  <si>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</si>
  <si>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</si>
  <si>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</si>
  <si>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</si>
  <si>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</si>
  <si>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</si>
  <si>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</si>
  <si>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</si>
  <si>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</si>
  <si>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</si>
  <si>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</si>
  <si>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</si>
  <si>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</si>
  <si>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</si>
  <si>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</si>
  <si>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</si>
  <si>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</si>
  <si>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</si>
  <si>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</si>
  <si>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</si>
  <si>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</si>
  <si>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</si>
  <si>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</si>
  <si>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</si>
  <si>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</si>
  <si>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</si>
  <si>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</si>
  <si>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</si>
  <si>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</si>
  <si>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</si>
  <si>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</si>
  <si>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</si>
  <si>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</si>
  <si>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</si>
  <si>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</si>
  <si>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</si>
  <si>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</si>
  <si>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</si>
  <si>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</si>
  <si>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</si>
  <si>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</si>
  <si>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</si>
  <si>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</si>
  <si>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</si>
  <si>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</si>
  <si>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</si>
  <si>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</si>
  <si>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</si>
  <si>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</si>
  <si>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</si>
  <si>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</si>
  <si>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</si>
  <si>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</si>
  <si>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</si>
  <si>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</si>
  <si>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</si>
  <si>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</si>
  <si>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</si>
  <si>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</si>
  <si>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</si>
  <si>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</si>
  <si>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</si>
  <si>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</si>
  <si>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</si>
  <si>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</si>
  <si>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</si>
  <si>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</si>
  <si>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</si>
  <si>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</si>
  <si>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</si>
  <si>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</si>
  <si>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</si>
  <si>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</si>
  <si>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</si>
  <si>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</si>
  <si>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</si>
  <si>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</si>
  <si>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</si>
  <si>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</si>
  <si>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</si>
  <si>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</si>
  <si>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</si>
  <si>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</si>
  <si>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</si>
  <si>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</si>
  <si>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</si>
  <si>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</si>
  <si>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</si>
  <si>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</si>
  <si>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</si>
  <si>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</si>
  <si>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</si>
  <si>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</si>
  <si>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</si>
  <si>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</si>
  <si>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</si>
  <si>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</si>
  <si>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</si>
  <si>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</si>
  <si>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</si>
  <si>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</si>
  <si>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</si>
  <si>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</si>
  <si>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</si>
  <si>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</si>
  <si>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</si>
  <si>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</si>
  <si>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</si>
  <si>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</si>
  <si>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</si>
  <si>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</si>
  <si>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</si>
  <si>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</si>
  <si>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</si>
  <si>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</si>
  <si>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</si>
  <si>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</si>
  <si>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</si>
  <si>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</si>
  <si>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</si>
  <si>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</si>
  <si>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</si>
  <si>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</si>
  <si>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</si>
  <si>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</si>
  <si>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</si>
  <si>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</si>
  <si>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</si>
  <si>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</si>
  <si>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</si>
  <si>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</si>
  <si>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</si>
  <si>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</si>
  <si>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</si>
  <si>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</si>
  <si>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</si>
  <si>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</si>
  <si>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</si>
  <si>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</si>
  <si>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</si>
  <si>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</si>
  <si>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</si>
  <si>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</si>
  <si>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</si>
  <si>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</si>
  <si>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</si>
  <si>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</si>
  <si>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</si>
  <si>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</si>
  <si>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</si>
  <si>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</si>
  <si>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</si>
  <si>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</si>
  <si>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</si>
  <si>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</si>
  <si>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</si>
  <si>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</si>
  <si>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</si>
  <si>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</si>
  <si>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</si>
  <si>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</si>
  <si>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</si>
  <si>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</si>
  <si>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</si>
  <si>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</si>
  <si>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</si>
  <si>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</si>
  <si>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</si>
  <si>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</si>
  <si>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</si>
  <si>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</si>
  <si>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</si>
  <si>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</si>
  <si>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</si>
  <si>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</si>
  <si>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</si>
  <si>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</si>
  <si>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</si>
  <si>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</si>
  <si>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</si>
  <si>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</si>
  <si>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</si>
  <si>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</si>
  <si>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</si>
  <si>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</si>
  <si>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</si>
  <si>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</si>
  <si>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</si>
  <si>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</si>
  <si>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</si>
  <si>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</si>
  <si>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</si>
  <si>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</si>
  <si>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</si>
  <si>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</si>
  <si>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</si>
  <si>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</si>
  <si>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</si>
  <si>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</si>
  <si>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</si>
  <si>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</si>
  <si>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</si>
  <si>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</si>
  <si>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</si>
  <si>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</si>
  <si>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</si>
  <si>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</si>
  <si>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</si>
  <si>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</si>
  <si>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</si>
  <si>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</si>
  <si>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</si>
  <si>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</si>
  <si>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</si>
  <si>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</si>
  <si>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</si>
  <si>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</si>
  <si>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</si>
  <si>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</si>
  <si>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</si>
  <si>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</si>
  <si>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</si>
  <si>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</si>
  <si>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</si>
  <si>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</si>
  <si>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</si>
  <si>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</si>
  <si>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</si>
  <si>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</si>
  <si>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</si>
  <si>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</si>
  <si>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</si>
  <si>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</si>
  <si>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</si>
  <si>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</si>
  <si>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</si>
  <si>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</si>
  <si>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</si>
  <si>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</si>
  <si>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</si>
  <si>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</si>
  <si>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</si>
  <si>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</si>
  <si>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</si>
  <si>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</si>
  <si>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</si>
  <si>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</si>
  <si>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</si>
  <si>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</si>
  <si>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</si>
  <si>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</si>
  <si>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</si>
  <si>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</si>
  <si>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</si>
  <si>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</si>
  <si>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</si>
  <si>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</si>
  <si>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</si>
  <si>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</si>
  <si>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</si>
  <si>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</si>
  <si>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</si>
  <si>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</si>
  <si>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</si>
  <si>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</si>
  <si>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</si>
  <si>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</si>
  <si>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</si>
  <si>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</si>
  <si>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</si>
  <si>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</si>
  <si>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</si>
  <si>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</si>
  <si>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</si>
  <si>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</si>
  <si>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</si>
  <si>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</si>
  <si>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</si>
  <si>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</si>
  <si>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</si>
  <si>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</si>
  <si>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</si>
  <si>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</si>
  <si>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</si>
  <si>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</si>
  <si>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</si>
  <si>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</si>
  <si>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</si>
  <si>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</si>
  <si>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</si>
  <si>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</si>
  <si>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</si>
  <si>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</si>
  <si>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</si>
  <si>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</si>
  <si>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</si>
  <si>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</si>
  <si>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</si>
  <si>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</si>
  <si>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</si>
  <si>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</si>
  <si>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</si>
  <si>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</si>
  <si>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</si>
  <si>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</si>
  <si>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</si>
  <si>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</si>
  <si>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</si>
  <si>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</si>
  <si>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</si>
  <si>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</si>
  <si>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</si>
  <si>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</si>
  <si>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</si>
  <si>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</si>
  <si>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</si>
  <si>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</si>
  <si>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</si>
  <si>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</si>
  <si>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</si>
  <si>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</si>
  <si>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</si>
  <si>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</si>
  <si>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</si>
  <si>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</si>
  <si>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</si>
  <si>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</si>
  <si>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</si>
  <si>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</si>
  <si>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</si>
  <si>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</si>
  <si>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</si>
  <si>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</si>
  <si>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</si>
  <si>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</si>
  <si>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</si>
  <si>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</si>
  <si>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</si>
  <si>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</si>
  <si>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</si>
  <si>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</si>
  <si>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</si>
  <si>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</si>
  <si>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</si>
  <si>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</si>
  <si>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</si>
  <si>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</si>
  <si>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</si>
  <si>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</si>
  <si>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</si>
  <si>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</si>
  <si>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</si>
  <si>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</si>
  <si>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</si>
  <si>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</si>
  <si>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</si>
  <si>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</si>
  <si>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</si>
  <si>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</si>
  <si>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</si>
  <si>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</si>
  <si>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</si>
  <si>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</si>
  <si>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</si>
  <si>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</si>
  <si>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</si>
  <si>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</si>
  <si>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</si>
  <si>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</si>
  <si>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</si>
  <si>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</si>
  <si>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</si>
  <si>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</si>
  <si>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</si>
  <si>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</si>
  <si>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</si>
  <si>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</si>
  <si>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</si>
  <si>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</si>
  <si>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</si>
  <si>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</si>
  <si>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</si>
  <si>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</si>
  <si>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</si>
  <si>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</si>
  <si>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</si>
  <si>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</si>
  <si>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</si>
  <si>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</si>
  <si>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</si>
  <si>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</si>
  <si>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</si>
  <si>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</si>
  <si>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</si>
  <si>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</si>
  <si>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</si>
  <si>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</si>
  <si>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</si>
  <si>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</si>
  <si>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</si>
  <si>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</si>
  <si>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</si>
  <si>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</si>
  <si>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</si>
  <si>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</si>
  <si>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</si>
  <si>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</si>
  <si>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</si>
  <si>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</si>
  <si>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</si>
  <si>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</si>
  <si>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</si>
  <si>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</si>
  <si>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</si>
  <si>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</si>
  <si>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</si>
  <si>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</si>
  <si>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</si>
  <si>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</si>
  <si>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</si>
  <si>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</si>
  <si>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</si>
  <si>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</si>
  <si>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</si>
  <si>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</si>
  <si>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</si>
  <si>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</si>
  <si>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</si>
  <si>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</si>
  <si>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</si>
  <si>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</si>
  <si>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</si>
  <si>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</si>
  <si>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</si>
  <si>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</si>
  <si>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</si>
  <si>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</si>
  <si>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</si>
  <si>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</si>
  <si>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</si>
  <si>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</si>
  <si>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</si>
  <si>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</si>
  <si>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</si>
  <si>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</si>
  <si>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</si>
  <si>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</si>
  <si>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</si>
  <si>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</si>
  <si>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</si>
  <si>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</si>
  <si>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</si>
  <si>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</si>
  <si>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</si>
  <si>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</si>
  <si>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</si>
  <si>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</si>
  <si>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</si>
  <si>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</si>
  <si>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</si>
  <si>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</si>
  <si>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</si>
  <si>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</si>
  <si>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</si>
  <si>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</si>
  <si>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</si>
  <si>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</si>
  <si>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</si>
  <si>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</si>
  <si>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</si>
  <si>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</si>
  <si>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</si>
  <si>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</si>
  <si>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</si>
  <si>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</si>
  <si>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</si>
  <si>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</si>
  <si>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</si>
  <si>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</si>
  <si>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</si>
  <si>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</si>
  <si>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</si>
  <si>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</si>
  <si>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</si>
  <si>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</si>
  <si>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</si>
  <si>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</si>
  <si>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</si>
  <si>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</si>
  <si>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</si>
  <si>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</si>
  <si>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</si>
  <si>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</si>
  <si>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</si>
  <si>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</si>
  <si>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</si>
  <si>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</si>
  <si>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</si>
  <si>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</si>
  <si>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</si>
  <si>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</si>
  <si>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</si>
  <si>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</si>
  <si>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</si>
  <si>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</si>
  <si>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</si>
  <si>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</si>
  <si>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</si>
  <si>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</si>
  <si>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</si>
  <si>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</si>
  <si>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</si>
  <si>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</si>
  <si>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</si>
  <si>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</si>
  <si>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</si>
  <si>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</si>
  <si>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</si>
  <si>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</si>
  <si>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</si>
  <si>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</si>
  <si>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</si>
  <si>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</si>
  <si>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</si>
  <si>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</si>
  <si>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</si>
  <si>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</si>
  <si>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</si>
  <si>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</si>
  <si>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</si>
  <si>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</si>
  <si>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</si>
  <si>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</si>
  <si>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</si>
  <si>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</si>
  <si>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</si>
  <si>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</si>
  <si>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</si>
  <si>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</si>
  <si>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</si>
  <si>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</si>
  <si>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</si>
  <si>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</si>
  <si>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</si>
  <si>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</si>
  <si>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</si>
  <si>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</si>
  <si>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</si>
  <si>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</si>
  <si>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</si>
  <si>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</si>
  <si>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</si>
  <si>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</si>
  <si>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</si>
  <si>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</si>
  <si>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</si>
  <si>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</si>
  <si>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</si>
  <si>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</si>
  <si>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</si>
  <si>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</si>
  <si>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</si>
  <si>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</si>
  <si>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</si>
  <si>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</si>
  <si>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</si>
  <si>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</si>
  <si>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</si>
  <si>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</si>
  <si>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</si>
  <si>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</si>
  <si>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</si>
  <si>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</si>
  <si>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</si>
  <si>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</si>
  <si>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</si>
  <si>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</si>
  <si>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</si>
  <si>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</si>
  <si>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</si>
  <si>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</si>
  <si>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</si>
  <si>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</si>
  <si>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</si>
  <si>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</si>
  <si>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</si>
  <si>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</si>
  <si>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</si>
  <si>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</si>
  <si>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</si>
  <si>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</si>
  <si>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</si>
  <si>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</si>
  <si>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</si>
  <si>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</si>
  <si>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</si>
  <si>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</si>
  <si>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</si>
  <si>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</si>
  <si>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</si>
  <si>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</si>
  <si>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</si>
  <si>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</si>
  <si>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</si>
  <si>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</si>
  <si>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</si>
  <si>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</si>
  <si>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</si>
  <si>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</si>
  <si>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</si>
  <si>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</si>
  <si>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</si>
  <si>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</si>
  <si>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</si>
  <si>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</si>
  <si>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</si>
  <si>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</si>
  <si>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</si>
  <si>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</si>
  <si>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</si>
  <si>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</si>
  <si>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</si>
  <si>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</si>
  <si>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</si>
  <si>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</si>
  <si>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</si>
  <si>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</si>
  <si>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</si>
  <si>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</si>
  <si>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</si>
  <si>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</si>
  <si>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</si>
  <si>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</si>
  <si>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</si>
  <si>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</si>
  <si>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</si>
  <si>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</si>
  <si>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</si>
  <si>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</si>
  <si>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</si>
  <si>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</si>
  <si>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</si>
  <si>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</si>
  <si>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</si>
  <si>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</si>
  <si>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</si>
  <si>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</si>
  <si>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</si>
  <si>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</si>
  <si>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</si>
  <si>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</si>
  <si>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</si>
  <si>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</si>
  <si>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</si>
  <si>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</si>
  <si>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</si>
  <si>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</si>
  <si>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</si>
  <si>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</si>
  <si>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</si>
  <si>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</si>
  <si>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</si>
  <si>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</si>
  <si>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</si>
  <si>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</si>
  <si>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</si>
  <si>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</si>
  <si>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</si>
  <si>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</si>
  <si>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</si>
  <si>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</si>
  <si>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</si>
  <si>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</si>
  <si>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</si>
  <si>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</si>
  <si>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</si>
  <si>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</si>
  <si>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</si>
  <si>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</si>
  <si>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</si>
  <si>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</si>
  <si>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</si>
  <si>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</si>
  <si>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</si>
  <si>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</si>
  <si>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</si>
  <si>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</si>
  <si>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</si>
  <si>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</si>
  <si>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</si>
  <si>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</si>
  <si>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</si>
  <si>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</si>
  <si>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</si>
  <si>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</si>
  <si>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</si>
  <si>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</si>
  <si>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</si>
  <si>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</si>
  <si>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</si>
  <si>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</si>
  <si>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</si>
  <si>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</si>
  <si>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</si>
  <si>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</si>
  <si>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</si>
  <si>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</si>
  <si>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</si>
  <si>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</si>
  <si>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</si>
  <si>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</si>
  <si>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</si>
  <si>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</si>
  <si>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</si>
  <si>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</si>
  <si>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</si>
  <si>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</si>
  <si>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</si>
  <si>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</si>
  <si>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</si>
  <si>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</si>
  <si>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</si>
  <si>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</si>
  <si>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</si>
  <si>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</si>
  <si>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</si>
  <si>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</si>
  <si>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</si>
  <si>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</si>
  <si>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</si>
  <si>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</si>
  <si>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</si>
  <si>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</si>
  <si>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</si>
  <si>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</si>
  <si>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</si>
  <si>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</si>
  <si>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</si>
  <si>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</si>
  <si>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</si>
  <si>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</si>
  <si>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</si>
  <si>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</si>
  <si>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</si>
  <si>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</si>
  <si>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</si>
  <si>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</si>
  <si>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</si>
  <si>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</si>
  <si>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</si>
  <si>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</si>
  <si>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</si>
  <si>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</si>
  <si>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</si>
  <si>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</si>
  <si>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</si>
  <si>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</si>
  <si>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</si>
  <si>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</si>
  <si>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</si>
  <si>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</si>
  <si>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</si>
  <si>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</si>
  <si>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</si>
  <si>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</si>
  <si>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</si>
  <si>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</si>
  <si>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</si>
  <si>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</si>
  <si>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</si>
  <si>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</si>
  <si>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</si>
  <si>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</si>
  <si>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</si>
  <si>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</si>
  <si>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</si>
  <si>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</si>
  <si>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</si>
  <si>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</si>
  <si>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</si>
  <si>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</si>
  <si>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</si>
  <si>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</si>
  <si>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</si>
  <si>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</si>
  <si>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</si>
  <si>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</si>
  <si>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</si>
  <si>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</si>
  <si>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</si>
  <si>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</si>
  <si>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</si>
  <si>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</si>
  <si>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</si>
  <si>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</si>
  <si>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</si>
  <si>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</si>
  <si>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</si>
  <si>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</si>
  <si>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</si>
  <si>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</si>
  <si>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</si>
  <si>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</si>
  <si>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</si>
  <si>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</si>
  <si>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</si>
  <si>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</si>
  <si>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</si>
  <si>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</si>
  <si>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</si>
  <si>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</si>
  <si>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</si>
  <si>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</si>
  <si>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</si>
  <si>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</si>
  <si>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</si>
  <si>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</si>
  <si>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</si>
  <si>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</si>
  <si>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</si>
  <si>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</si>
  <si>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</si>
  <si>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</si>
  <si>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</si>
  <si>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</si>
  <si>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</si>
  <si>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</si>
  <si>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</si>
  <si>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</si>
  <si>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</si>
  <si>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</si>
  <si>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</si>
  <si>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</si>
  <si>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</si>
  <si>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</si>
  <si>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</si>
  <si>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</si>
  <si>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</si>
  <si>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</si>
  <si>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</si>
  <si>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</si>
  <si>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</si>
  <si>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</si>
  <si>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</si>
  <si>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</si>
  <si>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</si>
  <si>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</si>
  <si>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</si>
  <si>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</si>
  <si>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</si>
  <si>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</si>
  <si>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</si>
  <si>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</si>
  <si>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</si>
  <si>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</si>
  <si>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</si>
  <si>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</si>
  <si>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</si>
  <si>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</si>
  <si>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</si>
  <si>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</si>
  <si>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</si>
  <si>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</si>
  <si>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</si>
  <si>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</si>
  <si>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</si>
  <si>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</si>
  <si>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</si>
  <si>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</si>
  <si>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</si>
  <si>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</si>
  <si>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</si>
  <si>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</si>
  <si>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</si>
  <si>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</si>
  <si>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</si>
  <si>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</si>
  <si>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</si>
  <si>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</si>
  <si>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</si>
  <si>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</si>
  <si>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</si>
  <si>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</si>
  <si>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</si>
  <si>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</si>
  <si>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</si>
  <si>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</si>
  <si>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</si>
  <si>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</si>
  <si>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</si>
  <si>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</si>
  <si>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</si>
  <si>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</si>
  <si>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</si>
  <si>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</si>
  <si>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</si>
  <si>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</si>
  <si>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</si>
  <si>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</si>
  <si>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</si>
  <si>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</si>
  <si>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</si>
  <si>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</si>
  <si>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</si>
  <si>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</si>
  <si>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</si>
  <si>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</si>
  <si>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</si>
  <si>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</si>
  <si>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</si>
  <si>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</si>
  <si>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</si>
  <si>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</si>
  <si>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</si>
  <si>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</si>
  <si>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</si>
  <si>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</si>
  <si>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</si>
  <si>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</si>
  <si>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</si>
  <si>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</si>
  <si>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</si>
  <si>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</si>
  <si>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</si>
  <si>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</si>
  <si>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</si>
  <si>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</si>
  <si>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</si>
  <si>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</si>
  <si>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</si>
  <si>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</si>
  <si>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</si>
  <si>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</si>
  <si>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</si>
  <si>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</si>
  <si>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</si>
  <si>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</si>
  <si>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</si>
  <si>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</si>
  <si>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</si>
  <si>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</si>
  <si>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</si>
  <si>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</si>
  <si>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</si>
  <si>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</si>
  <si>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</si>
  <si>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</si>
  <si>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</si>
  <si>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</si>
  <si>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</si>
  <si>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</si>
  <si>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</si>
  <si>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</si>
  <si>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</si>
  <si>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</si>
  <si>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</si>
  <si>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</si>
  <si>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</si>
  <si>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</si>
  <si>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</si>
  <si>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</si>
  <si>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</si>
  <si>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</si>
  <si>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</si>
  <si>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</si>
  <si>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</si>
  <si>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</si>
  <si>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</si>
  <si>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</si>
  <si>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</si>
  <si>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</si>
  <si>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</si>
  <si>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</si>
  <si>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</si>
  <si>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</si>
  <si>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</si>
  <si>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</si>
  <si>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</si>
  <si>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</si>
  <si>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</si>
  <si>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</si>
  <si>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</si>
  <si>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</si>
  <si>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</si>
  <si>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</si>
  <si>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</si>
  <si>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</si>
  <si>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</si>
  <si>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</si>
  <si>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</si>
  <si>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</si>
  <si>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</si>
  <si>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</si>
  <si>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</si>
  <si>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</si>
  <si>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</si>
  <si>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</si>
  <si>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</si>
  <si>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</si>
  <si>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</si>
  <si>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</si>
  <si>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</si>
  <si>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</si>
  <si>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</si>
  <si>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</si>
  <si>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</si>
  <si>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</si>
  <si>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</si>
  <si>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</si>
  <si>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</si>
  <si>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</si>
  <si>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</si>
  <si>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</si>
  <si>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</si>
  <si>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</si>
  <si>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</si>
  <si>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</si>
  <si>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</si>
  <si>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</si>
  <si>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</si>
  <si>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</si>
  <si>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</si>
  <si>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</si>
  <si>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</si>
  <si>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</si>
  <si>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</si>
  <si>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</si>
  <si>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</si>
  <si>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</si>
  <si>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</si>
  <si>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</si>
  <si>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</si>
  <si>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</si>
  <si>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</si>
  <si>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</si>
  <si>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</si>
  <si>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</si>
  <si>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</si>
  <si>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</si>
  <si>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</si>
  <si>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</si>
  <si>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</si>
  <si>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</si>
  <si>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</si>
  <si>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</si>
  <si>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</si>
  <si>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</si>
  <si>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</si>
  <si>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</si>
  <si>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</si>
  <si>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</si>
  <si>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</si>
  <si>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</si>
  <si>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</si>
  <si>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</si>
  <si>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</si>
  <si>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</si>
  <si>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</si>
  <si>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</si>
  <si>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</si>
  <si>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</si>
  <si>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</si>
  <si>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</si>
  <si>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</si>
  <si>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</si>
  <si>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</si>
  <si>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</si>
  <si>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</si>
  <si>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</si>
  <si>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</si>
  <si>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</si>
  <si>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</si>
  <si>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</si>
  <si>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</si>
  <si>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</si>
  <si>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</si>
  <si>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</si>
  <si>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</si>
  <si>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</si>
  <si>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</si>
  <si>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</si>
  <si>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</si>
  <si>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</si>
  <si>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</si>
  <si>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</si>
  <si>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</si>
  <si>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</si>
  <si>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</si>
  <si>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</si>
  <si>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</si>
  <si>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</si>
  <si>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</si>
  <si>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</si>
  <si>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</si>
  <si>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</si>
  <si>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</si>
  <si>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</si>
  <si>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</si>
  <si>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</si>
  <si>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</si>
  <si>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</si>
  <si>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</si>
  <si>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</si>
  <si>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</si>
  <si>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</si>
  <si>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</si>
  <si>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</si>
  <si>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</si>
  <si>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</si>
  <si>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</si>
  <si>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</si>
  <si>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</si>
  <si>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</si>
  <si>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</si>
  <si>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</si>
  <si>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</si>
  <si>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</si>
  <si>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</si>
  <si>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</si>
  <si>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</si>
  <si>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</si>
  <si>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</si>
  <si>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</si>
  <si>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</si>
  <si>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</si>
  <si>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</si>
  <si>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</si>
  <si>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</si>
  <si>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</si>
  <si>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</si>
  <si>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</si>
  <si>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</si>
  <si>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</si>
  <si>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</si>
  <si>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</si>
  <si>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</si>
  <si>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</si>
  <si>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</si>
  <si>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</si>
  <si>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</si>
  <si>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</si>
  <si>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</si>
  <si>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</si>
  <si>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</si>
  <si>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</si>
  <si>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</si>
  <si>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</si>
  <si>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</si>
  <si>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</si>
  <si>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</si>
  <si>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</si>
  <si>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</si>
  <si>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</si>
  <si>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</si>
  <si>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</si>
  <si>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</si>
  <si>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</si>
  <si>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</si>
  <si>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</si>
  <si>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</si>
  <si>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</si>
  <si>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</si>
  <si>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</si>
  <si>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</si>
  <si>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</si>
  <si>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</si>
  <si>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</si>
  <si>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</si>
  <si>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</si>
  <si>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</si>
  <si>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</si>
  <si>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</si>
  <si>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</si>
  <si>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</si>
  <si>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</si>
  <si>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</si>
  <si>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</si>
  <si>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</si>
  <si>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</si>
  <si>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</si>
  <si>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</si>
  <si>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</si>
  <si>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</si>
  <si>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</si>
  <si>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</si>
  <si>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</si>
  <si>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</si>
  <si>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</si>
  <si>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</si>
  <si>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</si>
  <si>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</si>
  <si>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</si>
  <si>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</si>
  <si>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</si>
  <si>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</si>
  <si>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</si>
  <si>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</si>
  <si>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</si>
  <si>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</si>
  <si>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</si>
  <si>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</si>
  <si>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</si>
  <si>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</si>
  <si>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</si>
  <si>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</si>
  <si>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</si>
  <si>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</si>
  <si>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</si>
  <si>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</si>
  <si>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</si>
  <si>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</si>
  <si>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</si>
  <si>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</si>
  <si>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</si>
  <si>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</si>
  <si>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</si>
  <si>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</si>
  <si>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</si>
  <si>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</si>
  <si>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</si>
  <si>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</si>
  <si>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</si>
  <si>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</si>
  <si>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</si>
  <si>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</si>
  <si>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</si>
  <si>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</si>
  <si>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</si>
  <si>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</si>
  <si>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</si>
  <si>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</si>
  <si>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</si>
  <si>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</si>
  <si>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</si>
  <si>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</si>
  <si>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</si>
  <si>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</si>
  <si>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</si>
  <si>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</si>
  <si>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</si>
  <si>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</si>
  <si>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</si>
  <si>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</si>
  <si>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</si>
  <si>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</si>
  <si>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</si>
  <si>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</si>
  <si>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</si>
  <si>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</si>
  <si>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</si>
  <si>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</si>
  <si>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</si>
  <si>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</si>
  <si>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</si>
  <si>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</si>
  <si>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</si>
  <si>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</si>
  <si>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</si>
  <si>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</si>
  <si>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</si>
  <si>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</si>
  <si>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</si>
  <si>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</si>
  <si>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</si>
  <si>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</si>
  <si>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</si>
  <si>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</si>
  <si>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</si>
  <si>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</si>
  <si>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</si>
  <si>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</si>
  <si>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</si>
  <si>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</si>
  <si>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</si>
  <si>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</si>
  <si>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</si>
  <si>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</si>
  <si>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</si>
  <si>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</si>
  <si>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</si>
  <si>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</si>
  <si>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</si>
  <si>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</si>
  <si>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</si>
  <si>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</si>
  <si>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</si>
  <si>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</si>
  <si>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</si>
  <si>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</si>
  <si>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</si>
  <si>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</si>
  <si>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</si>
  <si>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</si>
  <si>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</si>
  <si>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</si>
  <si>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</si>
  <si>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</si>
  <si>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</si>
  <si>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</si>
  <si>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</si>
  <si>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</si>
  <si>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</si>
  <si>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</si>
  <si>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</si>
  <si>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</si>
  <si>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</si>
  <si>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</si>
  <si>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</si>
  <si>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</si>
  <si>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</si>
  <si>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</si>
  <si>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</si>
  <si>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</si>
  <si>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</si>
  <si>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</si>
  <si>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</si>
  <si>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</si>
  <si>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</si>
  <si>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</si>
  <si>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</si>
  <si>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</si>
  <si>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</si>
  <si>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</si>
  <si>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</si>
  <si>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</si>
  <si>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</si>
  <si>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</si>
  <si>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</si>
  <si>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</si>
  <si>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</si>
  <si>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</si>
  <si>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</si>
  <si>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</si>
  <si>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</si>
  <si>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</si>
  <si>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</si>
  <si>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</si>
  <si>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</si>
  <si>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</si>
  <si>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</si>
  <si>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</si>
  <si>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</si>
  <si>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</si>
  <si>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</si>
  <si>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</si>
  <si>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</si>
  <si>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</si>
  <si>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</si>
  <si>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</si>
  <si>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</si>
  <si>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</si>
  <si>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</si>
  <si>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</si>
  <si>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</si>
  <si>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</si>
  <si>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</si>
  <si>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</si>
  <si>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</si>
  <si>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</si>
  <si>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</si>
  <si>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</si>
  <si>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</si>
  <si>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</si>
  <si>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</si>
  <si>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</si>
  <si>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</si>
  <si>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</si>
  <si>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</si>
  <si>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</si>
  <si>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</si>
  <si>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</si>
  <si>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</si>
  <si>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</si>
  <si>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</si>
  <si>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</si>
  <si>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</si>
  <si>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</si>
  <si>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</si>
  <si>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</si>
  <si>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</si>
  <si>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</si>
  <si>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</si>
  <si>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</si>
  <si>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</si>
  <si>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</si>
  <si>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</si>
  <si>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</si>
  <si>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</si>
  <si>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</si>
  <si>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</si>
  <si>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</si>
  <si>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</si>
  <si>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</si>
  <si>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</si>
  <si>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</si>
  <si>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</si>
  <si>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</si>
  <si>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</si>
  <si>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</si>
  <si>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</si>
  <si>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</si>
  <si>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</si>
  <si>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</si>
  <si>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</si>
  <si>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</si>
  <si>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</si>
  <si>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</si>
  <si>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</si>
  <si>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</si>
  <si>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</si>
  <si>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</si>
  <si>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</si>
  <si>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</si>
  <si>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</si>
  <si>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</si>
  <si>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</si>
  <si>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</si>
  <si>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</si>
  <si>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</si>
  <si>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</si>
  <si>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</si>
  <si>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</si>
  <si>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</si>
  <si>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</si>
  <si>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</si>
  <si>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</si>
  <si>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</si>
  <si>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</si>
  <si>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</si>
  <si>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</si>
  <si>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</si>
  <si>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</si>
  <si>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</si>
  <si>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</si>
  <si>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</si>
  <si>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</si>
  <si>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</si>
  <si>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</si>
  <si>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</si>
  <si>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</si>
  <si>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</si>
  <si>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</si>
  <si>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</si>
  <si>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</si>
  <si>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</si>
  <si>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</si>
  <si>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</si>
  <si>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</si>
  <si>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</si>
  <si>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</si>
  <si>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</si>
  <si>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</si>
  <si>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</si>
  <si>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</si>
  <si>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</si>
  <si>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</si>
  <si>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</si>
  <si>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</si>
  <si>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</si>
  <si>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</si>
  <si>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</si>
  <si>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</si>
  <si>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</si>
  <si>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</si>
  <si>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</si>
  <si>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</si>
  <si>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</si>
  <si>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</si>
  <si>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</si>
  <si>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</si>
  <si>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</si>
  <si>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</si>
  <si>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</si>
  <si>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</si>
  <si>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</si>
  <si>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</si>
  <si>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</si>
  <si>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</si>
  <si>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</si>
  <si>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</si>
  <si>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</si>
  <si>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</si>
  <si>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</si>
  <si>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</si>
  <si>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</si>
  <si>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</si>
  <si>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</si>
  <si>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</si>
  <si>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</si>
  <si>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</si>
  <si>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</si>
  <si>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</si>
  <si>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</si>
  <si>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</si>
  <si>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</si>
  <si>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</si>
  <si>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</si>
  <si>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</si>
  <si>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</si>
  <si>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</si>
  <si>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</si>
  <si>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</si>
  <si>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</si>
  <si>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</si>
  <si>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</si>
  <si>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</si>
  <si>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</si>
  <si>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</si>
  <si>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</si>
  <si>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</si>
  <si>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</si>
  <si>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</si>
  <si>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</si>
  <si>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</si>
  <si>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</si>
  <si>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</si>
  <si>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</si>
  <si>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</si>
  <si>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</si>
  <si>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</si>
  <si>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</si>
  <si>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</si>
  <si>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</si>
  <si>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</si>
  <si>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</si>
  <si>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</si>
  <si>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</si>
  <si>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</si>
  <si>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</si>
  <si>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</si>
  <si>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</si>
  <si>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</si>
  <si>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</si>
  <si>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</si>
  <si>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</si>
  <si>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</si>
  <si>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</si>
  <si>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</si>
  <si>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</si>
  <si>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</si>
  <si>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</si>
  <si>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</si>
  <si>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</si>
  <si>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</si>
  <si>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</si>
  <si>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</si>
  <si>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</si>
  <si>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</si>
  <si>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</si>
  <si>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</si>
  <si>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</si>
  <si>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</si>
  <si>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</si>
  <si>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</si>
  <si>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</si>
  <si>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</si>
  <si>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</si>
  <si>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</si>
  <si>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</si>
  <si>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</si>
  <si>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</si>
  <si>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</si>
  <si>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</si>
  <si>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</si>
  <si>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</si>
  <si>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</si>
  <si>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</si>
  <si>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</si>
  <si>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</si>
  <si>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</si>
  <si>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</si>
  <si>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</si>
  <si>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</si>
  <si>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</si>
  <si>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</si>
  <si>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</si>
  <si>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</si>
  <si>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</si>
  <si>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</si>
  <si>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</si>
  <si>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</si>
  <si>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</si>
  <si>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</si>
  <si>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</si>
  <si>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</si>
  <si>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</si>
  <si>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</si>
  <si>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</si>
  <si>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</si>
  <si>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</si>
  <si>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</si>
  <si>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</si>
  <si>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</si>
  <si>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</si>
  <si>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</si>
  <si>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</si>
  <si>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</si>
  <si>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</si>
  <si>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</si>
  <si>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</si>
  <si>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</si>
  <si>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</si>
  <si>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</si>
  <si>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</si>
  <si>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</si>
  <si>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</si>
  <si>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</si>
  <si>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</si>
  <si>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</si>
  <si>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</si>
  <si>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</si>
  <si>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</si>
  <si>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</si>
  <si>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</si>
  <si>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</si>
  <si>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</si>
  <si>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</si>
  <si>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</si>
  <si>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</si>
  <si>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</si>
  <si>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</si>
  <si>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</si>
  <si>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</si>
  <si>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</si>
  <si>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</si>
  <si>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</si>
  <si>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</si>
  <si>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</si>
  <si>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</si>
  <si>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</si>
  <si>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</si>
  <si>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</si>
  <si>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</si>
  <si>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</si>
  <si>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</si>
  <si>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</si>
  <si>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</si>
  <si>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</si>
  <si>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</si>
  <si>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</si>
  <si>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</si>
  <si>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</si>
  <si>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</si>
  <si>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</si>
  <si>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</si>
  <si>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</si>
  <si>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</si>
  <si>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</si>
  <si>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</si>
  <si>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</si>
  <si>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</si>
  <si>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</si>
  <si>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</si>
  <si>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</si>
  <si>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</si>
  <si>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</si>
  <si>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</si>
  <si>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</si>
  <si>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</si>
  <si>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</si>
  <si>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</si>
  <si>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</si>
  <si>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</si>
  <si>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</si>
  <si>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</si>
  <si>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</si>
  <si>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</si>
  <si>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</si>
  <si>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</si>
  <si>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</si>
  <si>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</si>
  <si>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</si>
  <si>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</si>
  <si>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</si>
  <si>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</si>
  <si>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</si>
  <si>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</si>
  <si>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</si>
  <si>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</si>
  <si>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</si>
  <si>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</si>
  <si>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</si>
  <si>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</si>
  <si>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</si>
  <si>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</si>
  <si>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</si>
  <si>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</si>
  <si>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</si>
  <si>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</si>
  <si>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</si>
  <si>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</si>
  <si>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</si>
  <si>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</si>
  <si>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</si>
  <si>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</si>
  <si>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</si>
  <si>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</si>
  <si>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</si>
  <si>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</si>
  <si>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</si>
  <si>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</si>
  <si>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</si>
  <si>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</si>
  <si>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</si>
  <si>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</si>
  <si>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</si>
  <si>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</si>
  <si>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</si>
  <si>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</si>
  <si>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</si>
  <si>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</si>
  <si>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</si>
  <si>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</si>
  <si>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</si>
  <si>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</si>
  <si>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</si>
  <si>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</si>
  <si>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</si>
  <si>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</si>
  <si>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</si>
  <si>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</si>
  <si>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</si>
  <si>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</si>
  <si>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</si>
  <si>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</si>
  <si>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</si>
  <si>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</si>
  <si>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</si>
  <si>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</si>
  <si>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</si>
  <si>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</si>
  <si>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</si>
  <si>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</si>
  <si>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</si>
  <si>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</si>
  <si>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</si>
  <si>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</si>
  <si>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</si>
  <si>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</si>
  <si>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</si>
  <si>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</si>
  <si>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</si>
  <si>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</si>
  <si>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</si>
  <si>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</si>
  <si>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</si>
  <si>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</si>
  <si>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</si>
  <si>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</si>
  <si>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</si>
  <si>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</si>
  <si>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</si>
  <si>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</si>
  <si>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</si>
  <si>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</si>
  <si>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</si>
  <si>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</si>
  <si>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</si>
  <si>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</si>
  <si>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</si>
  <si>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</si>
  <si>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</si>
  <si>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</si>
  <si>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</si>
  <si>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</si>
  <si>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</si>
  <si>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</si>
  <si>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</si>
  <si>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</si>
  <si>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</si>
  <si>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</si>
  <si>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</si>
  <si>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</si>
  <si>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</si>
  <si>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</si>
  <si>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</si>
  <si>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</si>
  <si>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</si>
  <si>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</si>
  <si>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</si>
  <si>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</si>
  <si>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</si>
  <si>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</si>
  <si>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</si>
  <si>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</si>
  <si>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</si>
  <si>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</si>
  <si>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</si>
  <si>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</si>
  <si>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</si>
  <si>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</si>
  <si>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</si>
  <si>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</si>
  <si>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</si>
  <si>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</si>
  <si>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</si>
  <si>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</si>
  <si>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</si>
  <si>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</si>
  <si>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</si>
  <si>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</si>
  <si>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</si>
  <si>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</si>
  <si>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</si>
  <si>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</si>
  <si>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</si>
  <si>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</si>
  <si>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</si>
  <si>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</si>
  <si>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</si>
  <si>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</si>
  <si>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</si>
  <si>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</si>
  <si>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</si>
  <si>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</si>
  <si>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</si>
  <si>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</si>
  <si>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</si>
  <si>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</si>
  <si>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</si>
  <si>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</si>
  <si>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</si>
  <si>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</si>
  <si>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</si>
  <si>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</si>
  <si>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</si>
  <si>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</si>
  <si>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</si>
  <si>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</si>
  <si>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</si>
  <si>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</si>
  <si>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</si>
  <si>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</si>
  <si>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</si>
  <si>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</si>
  <si>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</si>
  <si>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</si>
  <si>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</si>
  <si>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</si>
  <si>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</si>
  <si>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</si>
  <si>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</si>
  <si>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</si>
  <si>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</si>
  <si>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</si>
  <si>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</si>
  <si>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</si>
  <si>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</si>
  <si>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</si>
  <si>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</si>
  <si>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</si>
  <si>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</si>
  <si>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</si>
  <si>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</si>
  <si>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</si>
  <si>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</si>
  <si>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</si>
  <si>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</si>
  <si>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</si>
  <si>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</si>
  <si>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</si>
  <si>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</si>
  <si>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</si>
  <si>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</si>
  <si>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</si>
  <si>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</si>
  <si>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</si>
  <si>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</si>
  <si>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</si>
  <si>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</si>
  <si>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</si>
  <si>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</si>
  <si>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</si>
  <si>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</si>
  <si>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</si>
  <si>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</si>
  <si>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</si>
  <si>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</si>
  <si>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</si>
  <si>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</si>
  <si>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</si>
  <si>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</si>
  <si>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</si>
  <si>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</si>
  <si>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</si>
  <si>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</si>
  <si>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</si>
  <si>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</si>
  <si>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</si>
  <si>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</si>
  <si>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</si>
  <si>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</si>
  <si>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</si>
  <si>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</si>
  <si>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</si>
  <si>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</si>
  <si>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</si>
  <si>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</si>
  <si>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</si>
  <si>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</si>
  <si>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</si>
  <si>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</si>
  <si>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</si>
  <si>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</si>
  <si>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</si>
  <si>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</si>
  <si>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</si>
  <si>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</si>
  <si>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</si>
  <si>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</si>
  <si>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</si>
  <si>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</si>
  <si>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</si>
  <si>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</si>
  <si>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</si>
  <si>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</si>
  <si>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</si>
  <si>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</si>
  <si>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</si>
  <si>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</si>
  <si>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</si>
  <si>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</si>
  <si>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</si>
  <si>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</si>
  <si>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</si>
  <si>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</si>
  <si>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</si>
  <si>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</si>
  <si>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</si>
  <si>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</si>
  <si>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</si>
  <si>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</si>
  <si>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</si>
  <si>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</si>
  <si>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</si>
  <si>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</si>
  <si>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</si>
  <si>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</si>
  <si>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</si>
  <si>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</si>
  <si>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</si>
  <si>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</si>
  <si>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</si>
  <si>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</si>
  <si>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</si>
  <si>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</si>
  <si>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</si>
  <si>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</si>
  <si>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</si>
  <si>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</si>
  <si>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</si>
  <si>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</si>
  <si>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</si>
  <si>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</si>
  <si>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</si>
  <si>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</si>
  <si>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</si>
  <si>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</si>
  <si>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</si>
  <si>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</si>
  <si>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</si>
  <si>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</si>
  <si>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</si>
  <si>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</si>
  <si>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</si>
  <si>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</si>
  <si>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</si>
  <si>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</si>
  <si>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</si>
  <si>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</si>
  <si>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</si>
  <si>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</si>
  <si>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</si>
  <si>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</si>
  <si>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</si>
  <si>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</si>
  <si>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</si>
  <si>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</si>
  <si>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</si>
  <si>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</si>
  <si>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</si>
  <si>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</si>
  <si>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</si>
  <si>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</si>
  <si>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</si>
  <si>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</si>
  <si>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</si>
  <si>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</si>
  <si>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</si>
  <si>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</si>
  <si>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</si>
  <si>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</si>
  <si>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</si>
  <si>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</si>
  <si>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</si>
  <si>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</si>
  <si>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</si>
  <si>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</si>
  <si>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</si>
  <si>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</si>
  <si>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</si>
  <si>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</si>
  <si>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</si>
  <si>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</si>
  <si>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</si>
  <si>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</si>
  <si>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</si>
  <si>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</si>
  <si>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</si>
  <si>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</si>
  <si>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</si>
  <si>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</si>
  <si>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</si>
  <si>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</si>
  <si>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</si>
  <si>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</si>
  <si>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</si>
  <si>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</si>
  <si>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</si>
  <si>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</si>
  <si>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</si>
  <si>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</si>
  <si>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</si>
  <si>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</si>
  <si>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</si>
  <si>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</si>
  <si>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</si>
  <si>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</si>
  <si>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</si>
  <si>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</si>
  <si>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</si>
  <si>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</si>
  <si>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</si>
  <si>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</si>
  <si>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</si>
  <si>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</si>
  <si>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</si>
  <si>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</si>
  <si>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</si>
  <si>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</si>
  <si>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</si>
  <si>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</si>
  <si>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</si>
  <si>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</si>
  <si>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</si>
  <si>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</si>
  <si>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</si>
  <si>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</si>
  <si>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</si>
  <si>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</si>
  <si>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</si>
  <si>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</si>
  <si>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</si>
  <si>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</si>
  <si>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</si>
  <si>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</si>
  <si>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</si>
  <si>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</si>
  <si>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</si>
  <si>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</si>
  <si>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</si>
  <si>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</si>
  <si>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</si>
  <si>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</si>
  <si>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</si>
  <si>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</si>
  <si>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</si>
  <si>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</si>
  <si>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</si>
  <si>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</si>
  <si>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</si>
  <si>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</si>
  <si>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</si>
  <si>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</si>
  <si>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</si>
  <si>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</si>
  <si>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</si>
  <si>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</si>
  <si>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</si>
  <si>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</si>
  <si>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</si>
  <si>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</si>
  <si>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</si>
  <si>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</si>
  <si>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</si>
  <si>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</si>
  <si>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</si>
  <si>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</si>
  <si>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</si>
  <si>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</si>
  <si>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</si>
  <si>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</si>
  <si>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</si>
  <si>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</si>
  <si>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</si>
  <si>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</si>
  <si>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</si>
  <si>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</si>
  <si>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</si>
  <si>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</si>
  <si>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</si>
  <si>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</si>
  <si>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</si>
  <si>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</si>
  <si>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</si>
  <si>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</si>
  <si>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</si>
  <si>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</si>
  <si>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</si>
  <si>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</si>
  <si>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</si>
  <si>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</si>
  <si>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</si>
  <si>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</si>
  <si>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</si>
  <si>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</si>
  <si>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</si>
  <si>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</si>
  <si>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</si>
  <si>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</si>
  <si>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</si>
  <si>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</si>
  <si>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</si>
  <si>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</si>
  <si>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</si>
  <si>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</si>
  <si>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</si>
  <si>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</si>
  <si>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</si>
  <si>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</si>
  <si>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</si>
  <si>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</si>
  <si>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</si>
  <si>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</si>
  <si>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</si>
  <si>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</si>
  <si>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</si>
  <si>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</si>
  <si>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</si>
  <si>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</si>
  <si>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</si>
  <si>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</si>
  <si>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</si>
  <si>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</si>
  <si>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</si>
  <si>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</si>
  <si>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</si>
  <si>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</si>
  <si>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</si>
  <si>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</si>
  <si>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</si>
  <si>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</si>
  <si>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</si>
  <si>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</si>
  <si>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</si>
  <si>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</si>
  <si>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</si>
  <si>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</si>
  <si>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</si>
  <si>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</si>
  <si>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</si>
  <si>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</si>
  <si>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</si>
  <si>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</si>
  <si>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</si>
  <si>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</si>
  <si>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</si>
  <si>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</si>
  <si>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</si>
  <si>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</si>
  <si>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</si>
  <si>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</si>
  <si>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</si>
  <si>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</si>
  <si>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</si>
  <si>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</si>
  <si>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</si>
  <si>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</si>
  <si>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</si>
  <si>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</si>
  <si>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</si>
  <si>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</si>
  <si>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</si>
  <si>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</si>
  <si>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</si>
  <si>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</si>
  <si>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</si>
  <si>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</si>
  <si>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</si>
  <si>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</si>
  <si>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</si>
  <si>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</si>
  <si>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</si>
  <si>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</si>
  <si>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</si>
  <si>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</si>
  <si>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</si>
  <si>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</si>
  <si>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</si>
  <si>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</si>
  <si>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</si>
  <si>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</si>
  <si>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</si>
  <si>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</si>
  <si>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</si>
  <si>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</si>
  <si>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</si>
  <si>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</si>
  <si>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</si>
  <si>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</si>
  <si>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</si>
  <si>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</si>
  <si>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</si>
  <si>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</si>
  <si>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</si>
  <si>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</si>
  <si>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</si>
  <si>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</si>
  <si>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</si>
  <si>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</si>
  <si>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</si>
  <si>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</si>
  <si>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</si>
  <si>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</si>
  <si>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</si>
  <si>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</si>
  <si>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</si>
  <si>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</si>
  <si>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</si>
  <si>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</si>
  <si>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</si>
  <si>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</si>
  <si>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</si>
  <si>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</si>
  <si>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</si>
  <si>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</si>
  <si>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</si>
  <si>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</si>
  <si>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</si>
  <si>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</si>
  <si>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</si>
  <si>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</si>
  <si>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</si>
  <si>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</si>
  <si>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</si>
  <si>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</si>
  <si>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</si>
  <si>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</si>
  <si>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</si>
  <si>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</si>
  <si>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</si>
  <si>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</si>
  <si>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</si>
  <si>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</si>
  <si>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</si>
  <si>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</si>
  <si>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</si>
  <si>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</si>
  <si>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</si>
  <si>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</si>
  <si>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</si>
  <si>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</si>
  <si>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</si>
  <si>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</si>
  <si>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</si>
  <si>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</si>
  <si>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</si>
  <si>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</si>
  <si>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</si>
  <si>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</si>
  <si>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</si>
  <si>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</si>
  <si>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</si>
  <si>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</si>
  <si>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</si>
  <si>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</si>
  <si>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</si>
  <si>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</si>
  <si>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</si>
  <si>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</si>
  <si>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</si>
  <si>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</si>
  <si>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</si>
  <si>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</si>
  <si>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</si>
  <si>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</si>
  <si>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</si>
  <si>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</si>
  <si>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</si>
  <si>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</si>
  <si>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</si>
  <si>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</si>
  <si>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</si>
  <si>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</si>
  <si>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</si>
  <si>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</si>
  <si>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</si>
  <si>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</si>
  <si>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</si>
  <si>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</si>
  <si>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</si>
  <si>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</si>
  <si>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</si>
  <si>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</si>
  <si>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</si>
  <si>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</si>
  <si>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</si>
  <si>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</si>
  <si>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</si>
  <si>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</si>
  <si>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</si>
  <si>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</si>
  <si>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</si>
  <si>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</si>
  <si>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</si>
  <si>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</si>
  <si>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</si>
  <si>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</si>
  <si>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</si>
  <si>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</si>
  <si>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</si>
  <si>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</si>
  <si>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</si>
  <si>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</si>
  <si>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</si>
  <si>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</si>
  <si>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</si>
  <si>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</si>
  <si>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</si>
  <si>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</si>
  <si>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</si>
  <si>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</si>
  <si>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</si>
  <si>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</si>
  <si>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</si>
  <si>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</si>
  <si>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</si>
  <si>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</si>
  <si>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</si>
  <si>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</si>
  <si>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</si>
  <si>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</si>
  <si>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</si>
  <si>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</si>
  <si>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</si>
  <si>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</si>
  <si>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</si>
  <si>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</si>
  <si>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</si>
  <si>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</si>
  <si>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</si>
  <si>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</si>
  <si>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</si>
  <si>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</si>
  <si>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</si>
  <si>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</si>
  <si>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</si>
  <si>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</si>
  <si>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</si>
  <si>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</si>
  <si>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</si>
  <si>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</si>
  <si>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</si>
  <si>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</si>
  <si>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</si>
  <si>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</si>
  <si>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</si>
  <si>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</si>
  <si>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</si>
  <si>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</si>
  <si>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</si>
  <si>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</si>
  <si>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</si>
  <si>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</si>
  <si>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</si>
  <si>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</si>
  <si>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</si>
  <si>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</si>
  <si>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</si>
  <si>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</si>
  <si>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</si>
  <si>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</si>
  <si>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</si>
  <si>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</si>
  <si>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</si>
  <si>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</si>
  <si>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</si>
  <si>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</si>
  <si>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</si>
  <si>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</si>
  <si>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</si>
  <si>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</si>
  <si>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</si>
  <si>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</si>
  <si>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</si>
  <si>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</si>
  <si>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</si>
  <si>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</si>
  <si>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</si>
  <si>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</si>
  <si>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</si>
  <si>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</si>
  <si>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</si>
  <si>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</si>
  <si>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</si>
  <si>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</si>
  <si>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</si>
  <si>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</si>
  <si>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</si>
  <si>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</si>
  <si>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</si>
  <si>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</si>
  <si>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</si>
  <si>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</si>
  <si>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</si>
  <si>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</si>
  <si>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</si>
  <si>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</si>
  <si>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</si>
  <si>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</si>
  <si>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</si>
  <si>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</si>
  <si>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</si>
  <si>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</si>
  <si>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</si>
  <si>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</si>
  <si>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</si>
  <si>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</si>
  <si>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</si>
  <si>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</si>
  <si>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</si>
  <si>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</si>
  <si>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</si>
  <si>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</si>
  <si>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</si>
  <si>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</si>
  <si>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</si>
  <si>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</si>
  <si>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</si>
  <si>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</si>
  <si>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</si>
  <si>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</si>
  <si>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</si>
  <si>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</si>
  <si>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</si>
  <si>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</si>
  <si>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</si>
  <si>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</si>
  <si>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</si>
  <si>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</si>
  <si>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</si>
  <si>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</si>
  <si>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</si>
  <si>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</si>
  <si>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</si>
  <si>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</si>
  <si>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</si>
  <si>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</si>
  <si>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</si>
  <si>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</si>
  <si>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</si>
  <si>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</si>
  <si>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</si>
  <si>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</si>
  <si>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</si>
  <si>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</si>
  <si>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</si>
  <si>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</si>
  <si>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</si>
  <si>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</si>
  <si>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</si>
  <si>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</si>
  <si>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</si>
  <si>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</si>
  <si>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</si>
  <si>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</si>
  <si>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</si>
  <si>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</si>
  <si>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</si>
  <si>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</si>
  <si>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</si>
  <si>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</si>
  <si>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</si>
  <si>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</si>
  <si>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</si>
  <si>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</si>
  <si>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</si>
  <si>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</si>
  <si>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</si>
  <si>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</si>
  <si>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</si>
  <si>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</si>
  <si>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</si>
  <si>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</si>
  <si>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</si>
  <si>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</si>
  <si>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</si>
  <si>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</si>
  <si>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</si>
  <si>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</si>
  <si>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</si>
  <si>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</si>
  <si>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</si>
  <si>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</si>
  <si>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</si>
  <si>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</si>
  <si>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</si>
  <si>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</si>
  <si>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</si>
  <si>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</si>
  <si>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</si>
  <si>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</si>
  <si>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</si>
  <si>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</si>
  <si>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</si>
  <si>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</si>
  <si>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</si>
  <si>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</si>
  <si>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</si>
  <si>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</si>
  <si>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</si>
  <si>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</si>
  <si>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</si>
  <si>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</si>
  <si>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</si>
  <si>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</si>
  <si>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</si>
  <si>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</si>
  <si>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</si>
  <si>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</si>
  <si>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</si>
  <si>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</si>
  <si>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</si>
  <si>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</si>
  <si>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</si>
  <si>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</si>
  <si>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</si>
  <si>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</si>
  <si>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</si>
  <si>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</si>
  <si>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</si>
  <si>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</si>
  <si>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</si>
  <si>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</si>
  <si>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</si>
  <si>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</si>
  <si>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</si>
  <si>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</si>
  <si>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</si>
  <si>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</si>
  <si>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</si>
  <si>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</si>
  <si>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</si>
  <si>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</si>
  <si>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</si>
  <si>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</si>
  <si>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</si>
  <si>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</si>
  <si>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</si>
  <si>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</si>
  <si>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</si>
  <si>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</si>
  <si>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</si>
  <si>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</si>
  <si>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</si>
  <si>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</si>
  <si>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</si>
  <si>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</si>
  <si>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</si>
  <si>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</si>
  <si>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</si>
  <si>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</si>
  <si>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</si>
  <si>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</si>
  <si>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</si>
  <si>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</si>
  <si>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</si>
  <si>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</si>
  <si>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</si>
  <si>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</si>
  <si>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</si>
  <si>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</si>
  <si>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</si>
  <si>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</si>
  <si>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</si>
  <si>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</si>
  <si>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</si>
  <si>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</si>
  <si>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</si>
  <si>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</si>
  <si>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</si>
  <si>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</si>
  <si>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</si>
  <si>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</si>
  <si>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</si>
  <si>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</si>
  <si>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</si>
  <si>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</si>
  <si>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</si>
  <si>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</si>
  <si>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</si>
  <si>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</si>
  <si>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</si>
  <si>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</si>
  <si>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</si>
  <si>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</si>
  <si>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</si>
  <si>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</si>
  <si>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</si>
  <si>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</si>
  <si>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</si>
  <si>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</si>
  <si>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</si>
  <si>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</si>
  <si>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</si>
  <si>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</si>
  <si>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</si>
  <si>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</si>
  <si>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</si>
  <si>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</si>
  <si>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</si>
  <si>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</si>
  <si>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</si>
  <si>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</si>
  <si>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</si>
  <si>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</si>
  <si>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</si>
  <si>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</si>
  <si>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</si>
  <si>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</si>
  <si>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</si>
  <si>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</si>
  <si>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</si>
  <si>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</si>
  <si>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</si>
  <si>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</si>
  <si>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</si>
  <si>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</si>
  <si>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</si>
  <si>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</si>
  <si>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</si>
  <si>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</si>
  <si>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</si>
  <si>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</si>
  <si>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</si>
  <si>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</si>
  <si>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</si>
  <si>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</si>
  <si>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</si>
  <si>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</si>
  <si>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</si>
  <si>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</si>
  <si>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</si>
  <si>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</si>
  <si>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</si>
  <si>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</si>
  <si>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</si>
  <si>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</si>
  <si>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</si>
  <si>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</si>
  <si>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</si>
  <si>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</si>
  <si>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</si>
  <si>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</si>
  <si>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</si>
  <si>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</si>
  <si>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</si>
  <si>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</si>
  <si>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</si>
  <si>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</si>
  <si>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</si>
  <si>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</si>
  <si>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</si>
  <si>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</si>
  <si>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</si>
  <si>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</si>
  <si>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</si>
  <si>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</si>
  <si>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</si>
  <si>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</si>
  <si>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</si>
  <si>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</si>
  <si>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</si>
  <si>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</si>
  <si>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</si>
  <si>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</si>
  <si>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</si>
  <si>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</si>
  <si>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</si>
  <si>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</si>
  <si>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</si>
  <si>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</si>
  <si>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</si>
  <si>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</si>
  <si>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</si>
  <si>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</si>
  <si>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</si>
  <si>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</si>
  <si>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</si>
  <si>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</si>
  <si>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</si>
  <si>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</si>
  <si>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</si>
  <si>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</si>
  <si>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</si>
  <si>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</si>
  <si>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</si>
  <si>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</si>
  <si>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</si>
  <si>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</si>
  <si>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</si>
  <si>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</si>
  <si>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</si>
  <si>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</si>
  <si>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</si>
  <si>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</si>
  <si>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</si>
  <si>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</si>
  <si>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</si>
  <si>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</si>
  <si>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</si>
  <si>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</si>
  <si>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</si>
  <si>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</si>
  <si>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</si>
  <si>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</si>
  <si>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</si>
  <si>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</si>
  <si>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</si>
  <si>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</si>
  <si>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</si>
  <si>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</si>
  <si>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</si>
  <si>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</si>
  <si>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</si>
  <si>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</si>
  <si>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</si>
  <si>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</si>
  <si>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</si>
  <si>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</si>
  <si>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</si>
  <si>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</si>
  <si>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</si>
  <si>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</si>
  <si>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</si>
  <si>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</si>
  <si>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</si>
  <si>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</si>
  <si>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</si>
  <si>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</si>
  <si>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</si>
  <si>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</si>
  <si>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</si>
  <si>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</si>
  <si>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</si>
  <si>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</si>
  <si>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</si>
  <si>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</si>
  <si>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</si>
  <si>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</si>
  <si>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</si>
  <si>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</si>
  <si>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</si>
  <si>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</si>
  <si>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</si>
  <si>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</si>
  <si>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</si>
  <si>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</si>
  <si>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</si>
  <si>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</si>
  <si>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</si>
  <si>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</si>
  <si>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</si>
  <si>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</si>
  <si>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</si>
  <si>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</si>
  <si>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</si>
  <si>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</si>
  <si>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</si>
  <si>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</si>
  <si>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</si>
  <si>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</si>
  <si>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</si>
  <si>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</si>
  <si>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</si>
  <si>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</si>
  <si>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</si>
  <si>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</si>
  <si>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</si>
  <si>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</si>
  <si>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</si>
  <si>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</si>
  <si>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</si>
  <si>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</si>
  <si>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</si>
  <si>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</si>
  <si>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</si>
  <si>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</si>
  <si>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</si>
  <si>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</si>
  <si>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</si>
  <si>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</si>
  <si>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</si>
  <si>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</si>
  <si>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</si>
  <si>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</si>
  <si>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</si>
  <si>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</si>
  <si>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</si>
  <si>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</si>
  <si>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</si>
  <si>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</si>
  <si>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</si>
  <si>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</si>
  <si>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</si>
  <si>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</si>
  <si>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</si>
  <si>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</si>
  <si>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</si>
  <si>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</si>
  <si>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</si>
  <si>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</si>
  <si>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</si>
  <si>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</si>
  <si>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</si>
  <si>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</si>
  <si>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</si>
  <si>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</si>
  <si>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</si>
  <si>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</si>
  <si>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</si>
  <si>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</si>
  <si>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</si>
  <si>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</si>
  <si>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</si>
  <si>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</si>
  <si>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</si>
  <si>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</si>
  <si>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</si>
  <si>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</si>
  <si>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</si>
  <si>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</si>
  <si>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</si>
  <si>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</si>
  <si>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</si>
  <si>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</si>
  <si>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</si>
  <si>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</si>
  <si>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</si>
  <si>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</si>
  <si>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</si>
  <si>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</si>
  <si>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</si>
  <si>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</si>
  <si>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</si>
  <si>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</si>
  <si>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</si>
  <si>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</si>
  <si>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</si>
  <si>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</si>
  <si>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</si>
  <si>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</si>
  <si>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</si>
  <si>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</si>
  <si>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</si>
  <si>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</si>
  <si>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</si>
  <si>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</si>
  <si>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</si>
  <si>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</si>
  <si>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</si>
  <si>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</si>
  <si>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</si>
  <si>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</si>
  <si>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</si>
  <si>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</si>
  <si>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</si>
  <si>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</si>
  <si>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</si>
  <si>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</si>
  <si>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</si>
  <si>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</si>
  <si>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</si>
  <si>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</si>
  <si>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</si>
  <si>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</si>
  <si>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</si>
  <si>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</si>
  <si>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</si>
  <si>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</si>
  <si>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</si>
  <si>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</si>
  <si>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</si>
  <si>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</si>
  <si>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</si>
  <si>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</si>
  <si>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</si>
  <si>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</si>
  <si>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</si>
  <si>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</si>
  <si>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</si>
  <si>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</si>
  <si>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</si>
  <si>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</si>
  <si>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</si>
  <si>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</si>
  <si>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</si>
  <si>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</si>
  <si>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</si>
  <si>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</si>
  <si>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</si>
  <si>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</si>
  <si>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</si>
  <si>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</si>
  <si>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</si>
  <si>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</si>
  <si>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</si>
  <si>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</si>
  <si>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</si>
  <si>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</si>
  <si>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</si>
  <si>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</si>
  <si>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</si>
  <si>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</si>
  <si>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</si>
  <si>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</si>
  <si>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</si>
  <si>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</si>
  <si>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</si>
  <si>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</si>
  <si>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</si>
  <si>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</si>
  <si>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</si>
  <si>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</si>
  <si>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</si>
  <si>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</si>
  <si>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</si>
  <si>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</si>
  <si>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</si>
  <si>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</si>
  <si>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</si>
  <si>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</si>
  <si>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</si>
  <si>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</si>
  <si>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</si>
  <si>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</si>
  <si>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</si>
  <si>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</si>
  <si>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</si>
  <si>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</si>
  <si>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</si>
  <si>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</si>
  <si>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</si>
  <si>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</si>
  <si>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</si>
  <si>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</si>
  <si>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</si>
  <si>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</si>
  <si>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</si>
  <si>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</si>
  <si>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</si>
  <si>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</si>
  <si>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</si>
  <si>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</si>
  <si>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</si>
  <si>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</si>
  <si>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</si>
  <si>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</si>
  <si>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</si>
  <si>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</si>
  <si>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</si>
  <si>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</si>
  <si>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</si>
  <si>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</si>
  <si>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</si>
  <si>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</si>
  <si>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</si>
  <si>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</si>
  <si>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</si>
  <si>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</si>
  <si>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</si>
  <si>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</si>
  <si>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</si>
  <si>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</si>
  <si>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</si>
  <si>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</si>
  <si>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</si>
  <si>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</si>
  <si>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</si>
  <si>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</si>
  <si>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</si>
  <si>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</si>
  <si>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</si>
  <si>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</si>
  <si>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</si>
  <si>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</si>
  <si>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</si>
  <si>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</si>
  <si>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</si>
  <si>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</si>
  <si>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</si>
  <si>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</si>
  <si>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</si>
  <si>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</si>
  <si>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</si>
  <si>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</si>
  <si>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</si>
  <si>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</si>
  <si>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</si>
  <si>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</si>
  <si>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</si>
  <si>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</si>
  <si>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</si>
  <si>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</si>
  <si>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</si>
  <si>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</si>
  <si>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</si>
  <si>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</si>
  <si>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</si>
  <si>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</si>
  <si>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</si>
  <si>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</si>
  <si>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</si>
  <si>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</si>
  <si>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</si>
  <si>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</si>
  <si>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</si>
  <si>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</si>
  <si>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</si>
  <si>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</si>
  <si>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</si>
  <si>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</si>
  <si>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</si>
  <si>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</si>
  <si>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</si>
  <si>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</si>
  <si>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</si>
  <si>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</si>
  <si>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</si>
  <si>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</si>
  <si>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</si>
  <si>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</si>
  <si>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</si>
  <si>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</si>
  <si>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</si>
  <si>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</si>
  <si>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</si>
  <si>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</si>
  <si>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</si>
  <si>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</si>
  <si>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</si>
  <si>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</si>
  <si>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</si>
  <si>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</si>
  <si>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</si>
  <si>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</si>
  <si>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</si>
  <si>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</si>
  <si>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</si>
  <si>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</si>
  <si>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</si>
  <si>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</si>
  <si>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</si>
  <si>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</si>
  <si>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</si>
  <si>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</si>
  <si>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</si>
  <si>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</si>
  <si>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</si>
  <si>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</si>
  <si>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</si>
  <si>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</si>
  <si>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</si>
  <si>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</si>
  <si>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</si>
  <si>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</si>
  <si>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</si>
  <si>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</si>
  <si>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</si>
  <si>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</si>
  <si>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</si>
  <si>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</si>
  <si>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</si>
  <si>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</si>
  <si>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</si>
  <si>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</si>
  <si>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</si>
  <si>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</si>
  <si>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</si>
  <si>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</si>
  <si>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</si>
  <si>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</si>
  <si>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</si>
  <si>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</si>
  <si>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</si>
  <si>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</si>
  <si>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</si>
  <si>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</si>
  <si>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</si>
  <si>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</si>
  <si>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</si>
  <si>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</si>
  <si>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</si>
  <si>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</si>
  <si>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</si>
  <si>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</si>
  <si>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</si>
  <si>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</si>
  <si>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</si>
  <si>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</si>
  <si>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</si>
  <si>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</si>
  <si>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</si>
  <si>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</si>
  <si>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</si>
  <si>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</si>
  <si>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</si>
  <si>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</si>
  <si>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</si>
  <si>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</si>
  <si>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</si>
  <si>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</si>
  <si>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</si>
  <si>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</si>
  <si>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</si>
  <si>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</si>
  <si>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</si>
  <si>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</si>
  <si>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</si>
  <si>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</si>
  <si>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</si>
  <si>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</si>
  <si>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</si>
  <si>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</si>
  <si>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</si>
  <si>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</si>
  <si>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</si>
  <si>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</si>
  <si>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</si>
  <si>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</si>
  <si>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</si>
  <si>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</si>
  <si>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</si>
  <si>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</si>
  <si>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</si>
  <si>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</si>
  <si>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</si>
  <si>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</si>
  <si>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</si>
  <si>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</si>
  <si>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</si>
  <si>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</si>
  <si>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</si>
  <si>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</si>
  <si>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</si>
  <si>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</si>
  <si>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</si>
  <si>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</si>
  <si>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</si>
  <si>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</si>
  <si>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</si>
  <si>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</si>
  <si>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</si>
  <si>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</si>
  <si>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</si>
  <si>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</si>
  <si>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</si>
  <si>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</si>
  <si>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</si>
  <si>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</si>
  <si>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</si>
  <si>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</si>
  <si>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</si>
  <si>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</si>
  <si>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</si>
  <si>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</si>
  <si>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</si>
  <si>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</si>
  <si>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</si>
  <si>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</si>
  <si>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</si>
  <si>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</si>
  <si>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</si>
  <si>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</si>
  <si>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</si>
  <si>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</si>
  <si>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</si>
  <si>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</si>
  <si>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</si>
  <si>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</si>
  <si>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</si>
  <si>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</si>
  <si>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</si>
  <si>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</si>
  <si>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</si>
  <si>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</si>
  <si>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</si>
  <si>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</si>
  <si>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</si>
  <si>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</si>
  <si>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</si>
  <si>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</si>
  <si>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</si>
  <si>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</si>
  <si>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</si>
  <si>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</si>
  <si>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</si>
  <si>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</si>
  <si>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</si>
  <si>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</si>
  <si>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</si>
  <si>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</si>
  <si>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</si>
  <si>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</si>
  <si>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</si>
  <si>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</si>
  <si>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</si>
  <si>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</si>
  <si>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</si>
  <si>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</si>
  <si>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</si>
  <si>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</si>
  <si>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</si>
  <si>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</si>
  <si>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</si>
  <si>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</si>
  <si>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</si>
  <si>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</si>
  <si>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</si>
  <si>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</si>
  <si>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</si>
  <si>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</si>
  <si>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</si>
  <si>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</si>
  <si>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</si>
  <si>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</si>
  <si>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</si>
  <si>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</si>
  <si>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</si>
  <si>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</si>
  <si>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</si>
  <si>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</si>
  <si>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</si>
  <si>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</si>
  <si>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</si>
  <si>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</si>
  <si>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</si>
  <si>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</si>
  <si>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</si>
  <si>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</si>
  <si>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</si>
  <si>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</si>
  <si>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</si>
  <si>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</si>
  <si>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</si>
  <si>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</si>
  <si>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</si>
  <si>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</si>
  <si>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</si>
  <si>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</si>
  <si>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</si>
  <si>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</si>
  <si>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</si>
  <si>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</si>
  <si>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</si>
  <si>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</si>
  <si>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</si>
  <si>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</si>
  <si>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</si>
  <si>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</si>
  <si>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</si>
  <si>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</si>
  <si>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</si>
  <si>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</si>
  <si>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</si>
  <si>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</si>
  <si>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</si>
  <si>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</si>
  <si>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</si>
  <si>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</si>
  <si>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</si>
  <si>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</si>
  <si>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</si>
  <si>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</si>
  <si>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</si>
  <si>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</si>
  <si>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</si>
  <si>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</si>
  <si>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</si>
  <si>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</si>
  <si>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</si>
  <si>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</si>
  <si>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</si>
  <si>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</si>
  <si>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</si>
  <si>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</si>
  <si>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</si>
  <si>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</si>
  <si>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</si>
  <si>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</si>
  <si>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</si>
  <si>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</si>
  <si>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</si>
  <si>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</si>
  <si>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</si>
  <si>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</si>
  <si>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</si>
  <si>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</si>
  <si>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</si>
  <si>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</si>
  <si>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</si>
  <si>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</si>
  <si>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</si>
  <si>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</si>
  <si>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</si>
  <si>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</si>
  <si>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</si>
  <si>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</si>
  <si>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</si>
  <si>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</si>
  <si>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</si>
  <si>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</si>
  <si>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</si>
  <si>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</si>
  <si>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</si>
  <si>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</si>
  <si>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</si>
  <si>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</si>
  <si>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</si>
  <si>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</si>
  <si>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</si>
  <si>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</si>
  <si>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</si>
  <si>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</si>
  <si>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</si>
  <si>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</si>
  <si>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</si>
  <si>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</si>
  <si>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</si>
  <si>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</si>
  <si>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</si>
  <si>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</si>
  <si>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</si>
  <si>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</si>
  <si>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</si>
  <si>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</si>
  <si>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</si>
  <si>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</si>
  <si>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</si>
  <si>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</si>
  <si>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</si>
  <si>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</si>
  <si>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</si>
  <si>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</si>
  <si>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</si>
  <si>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</si>
  <si>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</si>
  <si>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</si>
  <si>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</si>
  <si>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</si>
  <si>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</si>
  <si>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</si>
  <si>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</si>
  <si>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</si>
  <si>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</si>
  <si>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</si>
  <si>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</si>
  <si>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</si>
  <si>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</si>
  <si>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</si>
  <si>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</si>
  <si>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</si>
  <si>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</si>
  <si>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</si>
  <si>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</si>
  <si>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</si>
  <si>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</si>
  <si>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</si>
  <si>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</si>
  <si>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</si>
  <si>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</si>
  <si>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</si>
  <si>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</si>
  <si>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</si>
  <si>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</si>
  <si>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</si>
  <si>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</si>
  <si>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</si>
  <si>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</si>
  <si>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</si>
  <si>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</si>
  <si>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</si>
  <si>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</si>
  <si>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</si>
  <si>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</si>
  <si>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</si>
  <si>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</si>
  <si>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</si>
  <si>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</si>
  <si>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</si>
  <si>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</si>
  <si>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</si>
  <si>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</si>
  <si>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</si>
  <si>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</si>
  <si>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</si>
  <si>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</si>
  <si>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</si>
  <si>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</si>
  <si>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</si>
  <si>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</si>
  <si>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</si>
  <si>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</si>
  <si>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</si>
  <si>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</si>
  <si>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</si>
  <si>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</si>
  <si>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</si>
  <si>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</si>
  <si>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</si>
  <si>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</si>
  <si>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</si>
  <si>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</si>
  <si>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</si>
  <si>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</si>
  <si>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</si>
  <si>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</si>
  <si>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</si>
  <si>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</si>
  <si>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</si>
  <si>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</si>
  <si>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</si>
  <si>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</si>
  <si>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</si>
  <si>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</si>
  <si>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</si>
  <si>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</si>
  <si>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</si>
  <si>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</si>
  <si>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</si>
  <si>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</si>
  <si>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</si>
  <si>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</si>
  <si>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</si>
  <si>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</si>
  <si>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</si>
  <si>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</si>
  <si>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</si>
  <si>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</si>
  <si>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</si>
  <si>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</si>
  <si>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</si>
  <si>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</si>
  <si>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</si>
  <si>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</si>
  <si>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</si>
  <si>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</si>
  <si>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</si>
  <si>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</si>
  <si>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</si>
  <si>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</si>
  <si>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</si>
  <si>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</si>
  <si>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</si>
  <si>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</si>
  <si>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</si>
  <si>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</si>
  <si>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</si>
  <si>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</si>
  <si>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</si>
  <si>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</si>
  <si>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</si>
  <si>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</si>
  <si>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</si>
  <si>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</si>
  <si>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</si>
  <si>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</si>
  <si>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</si>
  <si>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</si>
  <si>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</si>
  <si>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</si>
  <si>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</si>
  <si>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</si>
  <si>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</si>
  <si>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</si>
  <si>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</si>
  <si>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</si>
  <si>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</si>
  <si>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</si>
  <si>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</si>
  <si>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</si>
  <si>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</si>
  <si>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</si>
  <si>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</si>
  <si>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</si>
  <si>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</si>
  <si>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</si>
  <si>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</si>
  <si>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</si>
  <si>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</si>
  <si>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</si>
  <si>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</si>
  <si>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</si>
  <si>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</si>
  <si>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</si>
  <si>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</si>
  <si>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</si>
  <si>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</si>
  <si>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</si>
  <si>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</si>
  <si>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</si>
  <si>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</si>
  <si>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</si>
  <si>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</si>
  <si>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</si>
  <si>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</si>
  <si>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</si>
  <si>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</si>
  <si>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</si>
  <si>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</si>
  <si>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</si>
  <si>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</si>
  <si>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</si>
  <si>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</si>
  <si>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</si>
  <si>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</si>
  <si>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</si>
  <si>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</si>
  <si>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</si>
  <si>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</si>
  <si>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</si>
  <si>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</si>
  <si>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</si>
  <si>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</si>
  <si>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</si>
  <si>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</si>
  <si>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</si>
  <si>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</si>
  <si>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</si>
  <si>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</si>
  <si>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</si>
  <si>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</si>
  <si>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</si>
  <si>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</si>
  <si>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</si>
  <si>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</si>
  <si>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</si>
  <si>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</si>
  <si>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</si>
  <si>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</si>
  <si>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</si>
  <si>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</si>
  <si>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</si>
  <si>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</si>
  <si>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</si>
  <si>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</si>
  <si>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</si>
  <si>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</si>
  <si>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</si>
  <si>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</si>
  <si>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</si>
  <si>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</si>
  <si>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</si>
  <si>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</si>
  <si>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</si>
  <si>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</si>
  <si>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</si>
  <si>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</si>
  <si>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</si>
  <si>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</si>
  <si>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</si>
  <si>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</si>
  <si>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</si>
  <si>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</si>
  <si>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</si>
  <si>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</si>
  <si>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</si>
  <si>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</si>
  <si>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</si>
  <si>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</si>
  <si>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</si>
  <si>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</si>
  <si>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</si>
  <si>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</si>
  <si>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</si>
  <si>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</si>
  <si>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</si>
  <si>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</si>
  <si>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</si>
  <si>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</si>
  <si>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</si>
  <si>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</si>
  <si>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</si>
  <si>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</si>
  <si>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</si>
  <si>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</si>
  <si>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</si>
  <si>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</si>
  <si>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</si>
  <si>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</si>
  <si>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</si>
  <si>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</si>
  <si>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</si>
  <si>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</si>
  <si>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</si>
  <si>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</si>
  <si>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</si>
  <si>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</si>
  <si>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</si>
  <si>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</si>
  <si>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</si>
  <si>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</si>
  <si>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</si>
  <si>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</si>
  <si>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</si>
  <si>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</si>
  <si>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</si>
  <si>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</si>
  <si>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</si>
  <si>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</si>
  <si>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</si>
  <si>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</si>
  <si>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</si>
  <si>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</si>
  <si>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</si>
  <si>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</si>
  <si>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</si>
  <si>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</si>
  <si>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</si>
  <si>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</si>
  <si>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</si>
  <si>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</si>
  <si>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</si>
  <si>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</si>
  <si>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</si>
  <si>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</si>
  <si>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</si>
  <si>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</si>
  <si>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</si>
  <si>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</si>
  <si>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</si>
  <si>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</si>
  <si>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</si>
  <si>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</si>
  <si>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</si>
  <si>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</si>
  <si>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</si>
  <si>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</si>
  <si>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</si>
  <si>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</si>
  <si>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</si>
  <si>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</si>
  <si>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</si>
  <si>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</si>
  <si>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</si>
  <si>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</si>
  <si>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</si>
  <si>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</si>
  <si>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</si>
  <si>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</si>
  <si>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</si>
  <si>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</si>
  <si>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</si>
  <si>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</si>
  <si>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</si>
  <si>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</si>
  <si>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</si>
  <si>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</si>
  <si>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</si>
  <si>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</si>
  <si>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</si>
  <si>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</si>
  <si>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</si>
  <si>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</si>
  <si>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</si>
  <si>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</si>
  <si>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</si>
  <si>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</si>
  <si>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</si>
  <si>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</si>
  <si>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</si>
  <si>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</si>
  <si>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</si>
  <si>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</si>
  <si>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</si>
  <si>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</si>
  <si>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</si>
  <si>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</si>
  <si>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</si>
  <si>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</si>
  <si>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</si>
  <si>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</si>
  <si>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</si>
  <si>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</si>
  <si>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</si>
  <si>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</si>
  <si>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</si>
  <si>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</si>
  <si>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</si>
  <si>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</si>
  <si>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</si>
  <si>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</si>
  <si>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</si>
  <si>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</si>
  <si>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</si>
  <si>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</si>
  <si>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</si>
  <si>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</si>
  <si>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</si>
  <si>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</si>
  <si>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</si>
  <si>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</si>
  <si>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</si>
  <si>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</si>
  <si>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</si>
  <si>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</si>
  <si>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</si>
  <si>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</si>
  <si>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</si>
  <si>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</si>
  <si>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</si>
  <si>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</si>
  <si>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</si>
  <si>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</si>
  <si>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</si>
  <si>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</si>
  <si>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</si>
  <si>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</si>
  <si>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</si>
  <si>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</si>
  <si>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</si>
  <si>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</si>
  <si>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</si>
  <si>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</si>
  <si>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</si>
  <si>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</si>
  <si>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</si>
  <si>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</si>
  <si>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</si>
  <si>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</si>
  <si>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</si>
  <si>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</si>
  <si>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</si>
  <si>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</si>
  <si>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</si>
  <si>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</si>
  <si>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</si>
  <si>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</si>
  <si>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</si>
  <si>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</si>
  <si>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</si>
  <si>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</si>
  <si>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</si>
  <si>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</si>
  <si>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</si>
  <si>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</si>
  <si>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</si>
  <si>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</si>
  <si>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</si>
  <si>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</si>
  <si>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</si>
  <si>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</si>
  <si>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</si>
  <si>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</si>
  <si>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</si>
  <si>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</si>
  <si>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</si>
  <si>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</si>
  <si>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</si>
  <si>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</si>
  <si>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</si>
  <si>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</si>
  <si>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</si>
  <si>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</si>
  <si>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</si>
  <si>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</si>
  <si>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</si>
  <si>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</si>
  <si>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</si>
  <si>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</si>
  <si>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</si>
  <si>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</si>
  <si>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</si>
  <si>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</si>
  <si>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</si>
  <si>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</si>
  <si>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</si>
  <si>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</si>
  <si>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</si>
  <si>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</si>
  <si>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</si>
  <si>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</si>
  <si>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</si>
  <si>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</si>
  <si>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</si>
  <si>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</si>
  <si>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</si>
  <si>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</si>
  <si>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</si>
  <si>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</si>
  <si>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</si>
  <si>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</si>
  <si>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</si>
  <si>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</si>
  <si>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</si>
  <si>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</si>
  <si>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</si>
  <si>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</si>
  <si>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</si>
  <si>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</si>
  <si>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</si>
  <si>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</si>
  <si>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</si>
  <si>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</si>
  <si>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</si>
  <si>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</si>
  <si>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</si>
  <si>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</si>
  <si>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</si>
  <si>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</si>
  <si>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</si>
  <si>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</si>
  <si>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</si>
  <si>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</si>
  <si>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</si>
  <si>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</si>
  <si>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</si>
  <si>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</si>
  <si>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</si>
  <si>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</si>
  <si>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</si>
  <si>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</si>
  <si>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</si>
  <si>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</si>
  <si>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</si>
  <si>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</si>
  <si>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</si>
  <si>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</si>
  <si>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</si>
  <si>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</si>
  <si>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</si>
  <si>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</si>
  <si>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</si>
  <si>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</si>
  <si>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</si>
  <si>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</si>
  <si>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</si>
  <si>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</si>
  <si>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</si>
  <si>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</si>
  <si>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</si>
  <si>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</si>
  <si>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</si>
  <si>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</si>
  <si>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</si>
  <si>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</si>
  <si>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</si>
  <si>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</si>
  <si>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</si>
  <si>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</si>
  <si>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</si>
  <si>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</si>
  <si>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</si>
  <si>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</si>
  <si>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</si>
  <si>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</si>
  <si>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</si>
  <si>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</si>
  <si>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</si>
  <si>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</si>
  <si>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</si>
  <si>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</si>
  <si>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</si>
  <si>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</si>
  <si>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</si>
  <si>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</si>
  <si>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</si>
  <si>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</si>
  <si>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</si>
  <si>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</si>
  <si>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</si>
  <si>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</si>
  <si>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</si>
  <si>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</si>
  <si>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</si>
  <si>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</si>
  <si>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</si>
  <si>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</si>
  <si>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</si>
  <si>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</si>
  <si>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</si>
  <si>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</si>
  <si>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</si>
  <si>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</si>
  <si>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</si>
  <si>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</si>
  <si>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</si>
  <si>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</si>
  <si>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</si>
  <si>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</si>
  <si>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</si>
  <si>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</si>
  <si>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</si>
  <si>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</si>
  <si>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</si>
  <si>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</si>
  <si>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</si>
  <si>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</si>
  <si>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</si>
  <si>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</si>
  <si>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</si>
  <si>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</si>
  <si>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</si>
  <si>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</si>
  <si>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</si>
  <si>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</si>
  <si>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</si>
  <si>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</si>
  <si>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</si>
  <si>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</si>
  <si>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</si>
  <si>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</si>
  <si>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</si>
  <si>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</si>
  <si>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</si>
  <si>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</si>
  <si>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</si>
  <si>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</si>
  <si>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</si>
  <si>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</si>
  <si>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</si>
  <si>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</si>
  <si>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</si>
  <si>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</si>
  <si>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</si>
  <si>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</si>
  <si>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</si>
  <si>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</si>
  <si>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</si>
  <si>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</si>
  <si>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</si>
  <si>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</si>
  <si>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</si>
  <si>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</si>
  <si>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</si>
  <si>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</si>
  <si>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</si>
  <si>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</si>
  <si>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</si>
  <si>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</si>
  <si>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</si>
  <si>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</si>
  <si>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</si>
  <si>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</si>
  <si>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</si>
  <si>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</si>
  <si>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</si>
  <si>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</si>
  <si>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</si>
  <si>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</si>
  <si>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</si>
  <si>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</si>
  <si>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</si>
  <si>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</si>
  <si>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</si>
  <si>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</si>
  <si>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</si>
  <si>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</si>
  <si>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</si>
  <si>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</si>
  <si>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</si>
  <si>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</si>
  <si>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</si>
  <si>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</si>
  <si>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</si>
  <si>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</si>
  <si>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</si>
  <si>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</si>
  <si>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</si>
  <si>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</si>
  <si>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</si>
  <si>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</si>
  <si>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</si>
  <si>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</si>
  <si>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</si>
  <si>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</si>
  <si>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</si>
  <si>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</si>
  <si>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</si>
  <si>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</si>
  <si>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</si>
  <si>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</si>
  <si>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</si>
  <si>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</si>
  <si>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</si>
  <si>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</si>
  <si>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</si>
  <si>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</si>
  <si>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</si>
  <si>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</si>
  <si>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</si>
  <si>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</si>
  <si>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</si>
  <si>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</si>
  <si>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</si>
  <si>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</si>
  <si>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</si>
  <si>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</si>
  <si>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</si>
  <si>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</si>
  <si>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</si>
  <si>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</si>
  <si>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</si>
  <si>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</si>
  <si>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</si>
  <si>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</si>
  <si>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</si>
  <si>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</si>
  <si>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</si>
  <si>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</si>
  <si>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</si>
  <si>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</si>
  <si>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</si>
  <si>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</si>
  <si>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</si>
  <si>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</si>
  <si>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</si>
  <si>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</si>
  <si>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</si>
  <si>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</si>
  <si>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</si>
  <si>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</si>
  <si>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</si>
  <si>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</si>
  <si>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</si>
  <si>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</si>
  <si>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</si>
  <si>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</si>
  <si>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</si>
  <si>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</si>
  <si>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</si>
  <si>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</si>
  <si>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</si>
  <si>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</si>
  <si>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</si>
  <si>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</si>
  <si>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</si>
  <si>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</si>
  <si>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</si>
  <si>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</si>
  <si>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</si>
  <si>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</si>
  <si>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</si>
  <si>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</si>
  <si>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</si>
  <si>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</si>
  <si>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</si>
  <si>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</si>
  <si>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</si>
  <si>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</si>
  <si>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</si>
  <si>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</si>
  <si>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</si>
  <si>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</si>
  <si>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</si>
  <si>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</si>
  <si>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</si>
  <si>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</si>
  <si>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</si>
  <si>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</si>
  <si>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</si>
  <si>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</si>
  <si>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</si>
  <si>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</si>
  <si>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</si>
  <si>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</si>
  <si>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</si>
  <si>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</si>
  <si>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</si>
  <si>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</si>
  <si>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</si>
  <si>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</si>
  <si>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</si>
  <si>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</si>
  <si>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</si>
  <si>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</si>
  <si>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</si>
  <si>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</si>
  <si>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</si>
  <si>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</si>
  <si>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</si>
  <si>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</si>
  <si>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</si>
  <si>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</si>
  <si>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</si>
  <si>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</si>
  <si>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</si>
  <si>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</si>
  <si>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</si>
  <si>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</si>
  <si>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</si>
  <si>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</si>
  <si>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</si>
  <si>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</si>
  <si>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</si>
  <si>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</si>
  <si>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</si>
  <si>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</si>
  <si>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</si>
  <si>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</si>
  <si>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</si>
  <si>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</si>
  <si>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</si>
  <si>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</si>
  <si>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</si>
  <si>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</si>
  <si>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</si>
  <si>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</si>
  <si>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</si>
  <si>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</si>
  <si>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</si>
  <si>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</si>
  <si>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</si>
  <si>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</si>
  <si>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</si>
  <si>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</si>
  <si>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</si>
  <si>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</si>
  <si>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</si>
  <si>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</si>
  <si>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</si>
  <si>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</si>
  <si>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</si>
  <si>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</si>
  <si>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</si>
  <si>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</si>
  <si>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</si>
  <si>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</si>
  <si>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</si>
  <si>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</si>
  <si>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</si>
  <si>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</si>
  <si>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</si>
  <si>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</si>
  <si>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</si>
  <si>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</si>
  <si>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</si>
  <si>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</si>
  <si>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</si>
  <si>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</si>
  <si>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</si>
  <si>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</si>
  <si>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</si>
  <si>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</si>
  <si>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</si>
  <si>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</si>
  <si>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</si>
  <si>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</si>
  <si>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</si>
  <si>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</si>
  <si>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</si>
  <si>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</si>
  <si>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</si>
  <si>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</si>
  <si>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</si>
  <si>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</si>
  <si>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</si>
  <si>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</si>
  <si>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</si>
  <si>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</si>
  <si>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</si>
  <si>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</si>
  <si>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</si>
  <si>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</si>
  <si>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</si>
  <si>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</si>
  <si>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</si>
  <si>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</si>
  <si>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</si>
  <si>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</si>
  <si>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</si>
  <si>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</si>
  <si>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</si>
  <si>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</si>
  <si>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</si>
  <si>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</si>
  <si>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</si>
  <si>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</si>
  <si>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</si>
  <si>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</si>
  <si>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</si>
  <si>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</si>
  <si>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</si>
  <si>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</si>
  <si>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</si>
  <si>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</si>
  <si>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</si>
  <si>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</si>
  <si>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</si>
  <si>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</si>
  <si>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</si>
  <si>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</si>
  <si>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</si>
  <si>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</si>
  <si>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</si>
  <si>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</si>
  <si>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</si>
  <si>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</si>
  <si>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</si>
  <si>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</si>
  <si>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</si>
  <si>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</si>
  <si>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</si>
  <si>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</si>
  <si>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</si>
  <si>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</si>
  <si>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</si>
  <si>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</si>
  <si>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</si>
  <si>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</si>
  <si>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</si>
  <si>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</si>
  <si>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</si>
  <si>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</si>
  <si>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</si>
  <si>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</si>
  <si>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</si>
  <si>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</si>
  <si>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</si>
  <si>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</si>
  <si>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</si>
  <si>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</si>
  <si>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</si>
  <si>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</si>
  <si>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</si>
  <si>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</si>
  <si>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</si>
  <si>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</si>
  <si>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</si>
  <si>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</si>
  <si>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</si>
  <si>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</si>
  <si>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</si>
  <si>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</si>
  <si>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</si>
  <si>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</si>
  <si>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</si>
  <si>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</si>
  <si>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</si>
  <si>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</si>
  <si>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</si>
  <si>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</si>
  <si>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</si>
  <si>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</si>
  <si>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</si>
  <si>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</si>
  <si>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</si>
  <si>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</si>
  <si>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</si>
  <si>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</si>
  <si>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</si>
  <si>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</si>
  <si>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</si>
  <si>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</si>
  <si>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</si>
  <si>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</si>
  <si>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</si>
  <si>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</si>
  <si>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</si>
  <si>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</si>
  <si>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</si>
  <si>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</si>
  <si>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</si>
  <si>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</si>
  <si>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</si>
  <si>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</si>
  <si>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</si>
  <si>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</si>
  <si>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</si>
  <si>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</si>
  <si>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</si>
  <si>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</si>
  <si>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</si>
  <si>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</si>
  <si>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</si>
  <si>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</si>
  <si>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</si>
  <si>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</si>
  <si>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</si>
  <si>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</si>
  <si>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</si>
  <si>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</si>
  <si>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</si>
  <si>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</si>
  <si>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</si>
  <si>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</si>
  <si>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</si>
  <si>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</si>
  <si>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</si>
  <si>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</si>
  <si>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</si>
  <si>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</si>
  <si>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</si>
  <si>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</si>
  <si>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</si>
  <si>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</si>
  <si>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</si>
  <si>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</si>
  <si>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</si>
  <si>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</si>
  <si>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</si>
  <si>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</si>
  <si>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</si>
  <si>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</si>
  <si>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</si>
  <si>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</si>
  <si>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</si>
  <si>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</si>
  <si>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</si>
  <si>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</si>
  <si>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</si>
  <si>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</si>
  <si>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</si>
  <si>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</si>
  <si>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</si>
  <si>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</si>
  <si>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</si>
  <si>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</si>
  <si>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</si>
  <si>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</si>
  <si>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</si>
  <si>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</si>
  <si>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</si>
  <si>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</si>
  <si>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</si>
  <si>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</si>
  <si>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</si>
  <si>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</si>
  <si>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</si>
  <si>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</si>
  <si>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</si>
  <si>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</si>
  <si>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</si>
  <si>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</si>
  <si>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</si>
  <si>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</si>
  <si>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</si>
  <si>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</si>
  <si>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</si>
  <si>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</si>
  <si>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</si>
  <si>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</si>
  <si>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</si>
  <si>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</si>
  <si>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</si>
  <si>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</si>
  <si>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</si>
  <si>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</si>
  <si>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</si>
  <si>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</si>
  <si>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</si>
  <si>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</si>
  <si>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</si>
  <si>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</si>
  <si>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</si>
  <si>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</si>
  <si>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</si>
  <si>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</si>
  <si>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</si>
  <si>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</si>
  <si>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</si>
  <si>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</si>
  <si>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</si>
  <si>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</si>
  <si>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</si>
  <si>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</si>
  <si>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</si>
  <si>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</si>
  <si>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</si>
  <si>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</si>
  <si>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</si>
  <si>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</si>
  <si>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</si>
  <si>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</si>
  <si>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</si>
  <si>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</si>
  <si>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</si>
  <si>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</si>
  <si>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</si>
  <si>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</si>
  <si>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</si>
  <si>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</si>
  <si>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</si>
  <si>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</si>
  <si>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</si>
  <si>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</si>
  <si>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</si>
  <si>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</si>
  <si>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</si>
  <si>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</si>
  <si>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</si>
  <si>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</si>
  <si>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</si>
  <si>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</si>
  <si>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</si>
  <si>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</si>
  <si>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</si>
  <si>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</si>
  <si>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</si>
  <si>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</si>
  <si>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</si>
  <si>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</si>
  <si>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</si>
  <si>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</si>
  <si>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</si>
  <si>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</si>
  <si>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</si>
  <si>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</si>
  <si>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</si>
  <si>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</si>
  <si>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</si>
  <si>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</si>
  <si>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</si>
  <si>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</si>
  <si>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</si>
  <si>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</si>
  <si>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</si>
  <si>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</si>
  <si>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</si>
  <si>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</si>
  <si>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</si>
  <si>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</si>
  <si>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</si>
  <si>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</si>
  <si>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</si>
  <si>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</si>
  <si>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</si>
  <si>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</si>
  <si>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</si>
  <si>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</si>
  <si>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</si>
  <si>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</si>
  <si>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</si>
  <si>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</si>
  <si>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</si>
  <si>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</si>
  <si>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</si>
  <si>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</si>
  <si>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</si>
  <si>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</si>
  <si>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</si>
  <si>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</si>
  <si>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</si>
  <si>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</si>
  <si>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</si>
  <si>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</si>
  <si>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</si>
  <si>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</si>
  <si>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</si>
  <si>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</si>
  <si>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</si>
  <si>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</si>
  <si>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</si>
  <si>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</si>
  <si>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</si>
  <si>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</si>
  <si>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</si>
  <si>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</si>
  <si>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</si>
  <si>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</si>
  <si>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</si>
  <si>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</si>
  <si>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</si>
  <si>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</si>
  <si>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</si>
  <si>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</si>
  <si>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</si>
  <si>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</si>
  <si>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</si>
  <si>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</si>
  <si>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</si>
  <si>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</si>
  <si>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</si>
  <si>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</si>
  <si>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</si>
  <si>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</si>
  <si>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</si>
  <si>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</si>
  <si>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</si>
  <si>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</si>
  <si>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</si>
  <si>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</si>
  <si>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</si>
  <si>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</si>
  <si>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</si>
  <si>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</si>
  <si>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</si>
  <si>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</si>
  <si>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</si>
  <si>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</si>
  <si>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</si>
  <si>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</si>
  <si>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</si>
  <si>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</si>
  <si>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</si>
  <si>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</si>
  <si>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</si>
  <si>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</si>
  <si>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</si>
  <si>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</si>
  <si>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</si>
  <si>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</si>
  <si>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</si>
  <si>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</si>
  <si>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</si>
  <si>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</si>
  <si>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</si>
  <si>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</si>
  <si>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</si>
  <si>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</si>
  <si>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</si>
  <si>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</si>
  <si>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</si>
  <si>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</si>
  <si>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</si>
  <si>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</si>
  <si>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</si>
  <si>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</si>
  <si>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</si>
  <si>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</si>
  <si>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</si>
  <si>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</si>
  <si>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</si>
  <si>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</si>
  <si>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</si>
  <si>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</si>
  <si>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</si>
  <si>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</si>
  <si>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</si>
  <si>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</si>
  <si>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</si>
  <si>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</si>
  <si>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</si>
  <si>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</si>
  <si>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</si>
  <si>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</si>
  <si>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</si>
  <si>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</si>
  <si>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</si>
  <si>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</si>
  <si>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</si>
  <si>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</si>
  <si>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</si>
  <si>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</si>
  <si>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</si>
  <si>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</si>
  <si>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</si>
  <si>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</si>
  <si>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</si>
  <si>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</si>
  <si>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</si>
  <si>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</si>
  <si>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</si>
  <si>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</si>
  <si>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</si>
  <si>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</si>
  <si>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</si>
  <si>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</si>
  <si>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</si>
  <si>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</si>
  <si>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</si>
  <si>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</si>
  <si>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</si>
  <si>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</si>
  <si>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</si>
  <si>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</si>
  <si>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</si>
  <si>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</si>
  <si>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</si>
  <si>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</si>
  <si>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</si>
  <si>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</si>
  <si>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</si>
  <si>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</si>
  <si>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</si>
  <si>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</si>
  <si>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</si>
  <si>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</si>
  <si>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</si>
  <si>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</si>
  <si>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</si>
  <si>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</si>
  <si>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</si>
  <si>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</si>
  <si>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</si>
  <si>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</si>
  <si>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</si>
  <si>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</si>
  <si>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</si>
  <si>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</si>
  <si>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</si>
  <si>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</si>
  <si>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</si>
  <si>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</si>
  <si>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</si>
  <si>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</si>
  <si>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</si>
  <si>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</si>
  <si>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</si>
  <si>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</si>
  <si>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</si>
  <si>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</si>
  <si>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</si>
  <si>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</si>
  <si>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</si>
  <si>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</si>
  <si>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</si>
  <si>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</si>
  <si>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</si>
  <si>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</si>
  <si>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</si>
  <si>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</si>
  <si>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</si>
  <si>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</si>
  <si>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</si>
  <si>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</si>
  <si>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</si>
  <si>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</si>
  <si>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</si>
  <si>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</si>
  <si>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</si>
  <si>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</si>
  <si>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</si>
  <si>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</si>
  <si>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</si>
  <si>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</si>
  <si>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</si>
  <si>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</si>
  <si>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</si>
  <si>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</si>
  <si>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</si>
  <si>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</si>
  <si>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</si>
  <si>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</si>
  <si>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</si>
  <si>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</si>
  <si>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</si>
  <si>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</si>
  <si>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</si>
  <si>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</si>
  <si>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</si>
  <si>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</si>
  <si>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</si>
  <si>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</si>
  <si>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</si>
  <si>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</si>
  <si>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</si>
  <si>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</si>
  <si>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</si>
  <si>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</si>
  <si>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</si>
  <si>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</si>
  <si>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</si>
  <si>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</si>
  <si>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</si>
  <si>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</si>
  <si>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</si>
  <si>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</si>
  <si>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</si>
  <si>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</si>
  <si>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</si>
  <si>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</si>
  <si>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</si>
  <si>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</si>
  <si>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</si>
  <si>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</si>
  <si>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</si>
  <si>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</si>
  <si>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</si>
  <si>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</si>
  <si>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</si>
  <si>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</si>
  <si>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</si>
  <si>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</si>
  <si>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</si>
  <si>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</si>
  <si>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</si>
  <si>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</si>
  <si>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</si>
  <si>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</si>
  <si>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</si>
  <si>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</si>
  <si>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</si>
  <si>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</si>
  <si>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</si>
  <si>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</si>
  <si>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</si>
  <si>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</si>
  <si>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</si>
  <si>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</si>
  <si>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</si>
  <si>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</si>
  <si>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</si>
  <si>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</si>
  <si>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</si>
  <si>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</si>
  <si>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</si>
  <si>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</si>
  <si>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</si>
  <si>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</si>
  <si>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</si>
  <si>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</si>
  <si>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</si>
  <si>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</si>
  <si>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</si>
  <si>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</si>
  <si>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</si>
  <si>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</si>
  <si>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</si>
  <si>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</si>
  <si>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</si>
  <si>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</si>
  <si>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</si>
  <si>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</si>
  <si>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</si>
  <si>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</si>
  <si>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</si>
  <si>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</si>
  <si>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</si>
  <si>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</si>
  <si>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</si>
  <si>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</si>
  <si>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</si>
  <si>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</si>
  <si>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</si>
  <si>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</si>
  <si>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</si>
  <si>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</si>
  <si>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</si>
  <si>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</si>
  <si>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</si>
  <si>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</si>
  <si>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</si>
  <si>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</si>
  <si>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</si>
  <si>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</si>
  <si>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</si>
  <si>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</si>
  <si>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</si>
  <si>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</si>
  <si>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</si>
  <si>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</si>
  <si>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</si>
  <si>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</si>
  <si>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</si>
  <si>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</si>
  <si>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</si>
  <si>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</si>
  <si>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</si>
  <si>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</si>
  <si>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</si>
  <si>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</si>
  <si>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</si>
  <si>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</si>
  <si>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</si>
  <si>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</si>
  <si>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</si>
  <si>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</si>
  <si>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</si>
  <si>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</si>
  <si>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</si>
  <si>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</si>
  <si>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</si>
  <si>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</si>
  <si>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</si>
  <si>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</si>
  <si>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</si>
  <si>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</si>
  <si>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</si>
  <si>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</si>
  <si>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</si>
  <si>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</si>
  <si>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</si>
  <si>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</si>
  <si>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</si>
  <si>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</si>
  <si>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</si>
  <si>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</si>
  <si>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</si>
  <si>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</si>
  <si>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</si>
  <si>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</si>
  <si>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</si>
  <si>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</si>
  <si>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</si>
  <si>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</si>
  <si>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</si>
  <si>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</si>
  <si>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</si>
  <si>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</si>
  <si>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</si>
  <si>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</si>
  <si>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</si>
  <si>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</si>
  <si>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</si>
  <si>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</si>
  <si>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</si>
  <si>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</si>
  <si>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</si>
  <si>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</si>
  <si>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</si>
  <si>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</si>
  <si>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</si>
  <si>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</si>
  <si>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</si>
  <si>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</si>
  <si>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</si>
  <si>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</si>
  <si>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</si>
  <si>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</si>
  <si>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</si>
  <si>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</si>
  <si>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</si>
  <si>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</si>
  <si>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</si>
  <si>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</si>
  <si>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</si>
  <si>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</si>
  <si>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</si>
  <si>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</si>
  <si>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</si>
  <si>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</si>
  <si>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</si>
  <si>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</si>
  <si>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</si>
  <si>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</si>
  <si>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</si>
  <si>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</si>
  <si>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</si>
  <si>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</si>
  <si>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</si>
  <si>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</si>
  <si>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</si>
  <si>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</si>
  <si>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</si>
  <si>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</si>
  <si>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</si>
  <si>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</si>
  <si>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</si>
  <si>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</si>
  <si>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</si>
  <si>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</si>
  <si>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</si>
  <si>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</si>
  <si>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</si>
  <si>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</si>
  <si>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</si>
  <si>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</si>
  <si>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</si>
  <si>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</si>
  <si>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</si>
  <si>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</si>
  <si>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</si>
  <si>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</si>
  <si>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</si>
  <si>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</si>
  <si>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</si>
  <si>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</si>
  <si>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</si>
  <si>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</si>
  <si>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</si>
  <si>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</si>
  <si>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</si>
  <si>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</si>
  <si>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</si>
  <si>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</si>
  <si>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</si>
  <si>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</si>
  <si>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</si>
  <si>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</si>
  <si>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</si>
  <si>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</si>
  <si>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</si>
  <si>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</si>
  <si>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</si>
  <si>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</si>
  <si>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</si>
  <si>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</si>
  <si>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</si>
  <si>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</si>
  <si>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</si>
  <si>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</si>
  <si>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</si>
  <si>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</si>
  <si>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</si>
  <si>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</si>
  <si>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</si>
  <si>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</si>
  <si>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</si>
  <si>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</si>
  <si>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</si>
  <si>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</si>
  <si>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</si>
  <si>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</si>
  <si>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</si>
  <si>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</si>
  <si>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</si>
  <si>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</si>
  <si>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</si>
  <si>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</si>
  <si>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</si>
  <si>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</si>
  <si>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</si>
  <si>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</si>
  <si>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</si>
  <si>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</si>
  <si>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</si>
  <si>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</si>
  <si>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</si>
  <si>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</si>
  <si>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</si>
  <si>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</si>
  <si>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</si>
  <si>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</si>
  <si>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</si>
  <si>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</si>
  <si>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</si>
  <si>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</si>
  <si>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</si>
  <si>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</si>
  <si>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</si>
  <si>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</si>
  <si>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</si>
  <si>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</si>
  <si>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</si>
  <si>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</si>
  <si>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</si>
  <si>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</si>
  <si>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</si>
  <si>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</si>
  <si>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</si>
  <si>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</si>
  <si>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</si>
  <si>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</si>
  <si>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</si>
  <si>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</si>
  <si>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</si>
  <si>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</si>
  <si>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</si>
  <si>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</si>
  <si>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</si>
  <si>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</si>
  <si>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</si>
  <si>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</si>
  <si>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</si>
  <si>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</si>
  <si>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</si>
  <si>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</si>
  <si>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</si>
  <si>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</si>
  <si>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</si>
  <si>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</si>
  <si>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</si>
  <si>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</si>
  <si>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</si>
  <si>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</si>
  <si>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</si>
  <si>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</si>
  <si>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</si>
  <si>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</si>
  <si>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</si>
  <si>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</si>
  <si>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</si>
  <si>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</si>
  <si>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</si>
  <si>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</si>
  <si>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</si>
  <si>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</si>
  <si>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</si>
  <si>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</si>
  <si>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</si>
  <si>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</si>
  <si>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</si>
  <si>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</si>
  <si>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</si>
  <si>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</si>
  <si>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</si>
  <si>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</si>
  <si>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</si>
  <si>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</si>
  <si>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</si>
  <si>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</si>
  <si>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</si>
  <si>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</si>
  <si>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</si>
  <si>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</si>
  <si>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</si>
  <si>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</si>
  <si>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</si>
  <si>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</si>
  <si>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</si>
  <si>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</si>
  <si>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</si>
  <si>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</si>
  <si>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</si>
  <si>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</si>
  <si>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</si>
  <si>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</si>
  <si>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</si>
  <si>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</si>
  <si>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</si>
  <si>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</si>
  <si>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</si>
  <si>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</si>
  <si>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</si>
  <si>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</si>
  <si>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</si>
  <si>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</si>
  <si>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</si>
  <si>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</si>
  <si>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</si>
  <si>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</si>
  <si>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</si>
  <si>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</si>
  <si>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</si>
  <si>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</si>
  <si>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</si>
  <si>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</si>
  <si>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</si>
  <si>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</si>
  <si>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</si>
  <si>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</si>
  <si>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</si>
  <si>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</si>
  <si>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</si>
  <si>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</si>
  <si>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</si>
  <si>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</si>
  <si>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</si>
  <si>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</si>
  <si>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</si>
  <si>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</si>
  <si>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</si>
  <si>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</si>
  <si>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</si>
  <si>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</si>
  <si>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</si>
  <si>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</si>
  <si>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</si>
  <si>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</si>
  <si>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</si>
  <si>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</si>
  <si>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</si>
  <si>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</si>
  <si>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</si>
  <si>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</si>
  <si>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</si>
  <si>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</si>
  <si>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</si>
  <si>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</si>
  <si>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</si>
  <si>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</si>
  <si>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</si>
  <si>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</si>
  <si>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</si>
  <si>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</si>
  <si>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</si>
  <si>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</si>
  <si>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</si>
  <si>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</si>
  <si>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</si>
  <si>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</si>
  <si>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</si>
  <si>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</si>
  <si>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</si>
  <si>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</si>
  <si>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</si>
  <si>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</si>
  <si>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</si>
  <si>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</si>
  <si>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</si>
  <si>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</si>
  <si>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</si>
  <si>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</si>
  <si>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</si>
  <si>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</si>
  <si>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</si>
  <si>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</si>
  <si>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</si>
  <si>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</si>
  <si>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</si>
  <si>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</si>
  <si>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</si>
  <si>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</si>
  <si>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</si>
  <si>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</si>
  <si>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</si>
  <si>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</si>
  <si>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</si>
  <si>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</si>
  <si>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</si>
  <si>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</si>
  <si>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</si>
  <si>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</si>
  <si>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</si>
  <si>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</si>
  <si>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</si>
  <si>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</si>
  <si>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</si>
  <si>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</si>
  <si>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</si>
  <si>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</si>
  <si>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</si>
  <si>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</si>
  <si>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</si>
  <si>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</si>
  <si>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</si>
  <si>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</si>
  <si>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</si>
  <si>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</si>
  <si>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</si>
  <si>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</si>
  <si>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</si>
  <si>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</si>
  <si>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</si>
  <si>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</si>
  <si>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</si>
  <si>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</si>
  <si>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</si>
  <si>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</si>
  <si>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</si>
  <si>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</si>
  <si>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</si>
  <si>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</si>
  <si>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</si>
  <si>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</si>
  <si>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</si>
  <si>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</si>
  <si>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</si>
  <si>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</si>
  <si>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</si>
  <si>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</si>
  <si>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</si>
  <si>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</si>
  <si>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</si>
  <si>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</si>
  <si>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</si>
  <si>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</si>
  <si>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</si>
  <si>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</si>
  <si>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</si>
  <si>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</si>
  <si>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</si>
  <si>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</si>
  <si>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</si>
  <si>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</si>
  <si>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</si>
  <si>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</si>
  <si>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</si>
  <si>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</si>
  <si>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</si>
  <si>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</si>
  <si>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</si>
  <si>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</si>
  <si>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</si>
  <si>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</si>
  <si>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</si>
  <si>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</si>
  <si>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</si>
  <si>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</si>
  <si>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</si>
  <si>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</si>
  <si>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</si>
  <si>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</si>
  <si>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</si>
  <si>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</si>
  <si>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</si>
  <si>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</si>
  <si>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</si>
  <si>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</si>
  <si>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</si>
  <si>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</si>
  <si>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</si>
  <si>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</si>
  <si>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</si>
  <si>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</si>
  <si>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</si>
  <si>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</si>
  <si>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</si>
  <si>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</si>
  <si>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</si>
  <si>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</si>
  <si>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</si>
  <si>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</si>
  <si>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</si>
  <si>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</si>
  <si>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</si>
  <si>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</si>
  <si>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</si>
  <si>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</si>
  <si>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</si>
  <si>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</si>
  <si>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</si>
  <si>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</si>
  <si>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</si>
  <si>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</si>
  <si>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</si>
  <si>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</si>
  <si>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</si>
  <si>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</si>
  <si>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</si>
  <si>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</si>
  <si>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</si>
  <si>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</si>
  <si>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</si>
  <si>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</si>
  <si>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</si>
  <si>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</si>
  <si>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</si>
  <si>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</si>
  <si>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</si>
  <si>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</si>
  <si>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</si>
  <si>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</si>
  <si>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</si>
  <si>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</si>
  <si>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</si>
  <si>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</si>
  <si>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</si>
  <si>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</si>
  <si>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</si>
  <si>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</si>
  <si>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</si>
  <si>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</si>
  <si>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</si>
  <si>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</si>
  <si>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</si>
  <si>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</si>
  <si>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</si>
  <si>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</si>
  <si>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</si>
  <si>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</si>
  <si>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</si>
  <si>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</si>
  <si>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</si>
  <si>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</si>
  <si>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</si>
  <si>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</si>
  <si>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</si>
  <si>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</si>
  <si>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</si>
  <si>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</si>
  <si>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</si>
  <si>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</si>
  <si>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</si>
  <si>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</si>
  <si>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</si>
  <si>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</si>
  <si>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</si>
  <si>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</si>
  <si>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</si>
  <si>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</si>
  <si>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</si>
  <si>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</si>
  <si>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</si>
  <si>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</si>
  <si>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</si>
  <si>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</si>
  <si>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</si>
  <si>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</si>
  <si>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</si>
  <si>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</si>
  <si>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</si>
  <si>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</si>
  <si>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</si>
  <si>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</si>
  <si>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</si>
  <si>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</si>
  <si>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</si>
  <si>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</si>
  <si>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</si>
  <si>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</si>
  <si>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</si>
  <si>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</si>
  <si>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</si>
  <si>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</si>
  <si>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</si>
  <si>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</si>
  <si>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</si>
  <si>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</si>
  <si>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</si>
  <si>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</si>
  <si>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</si>
  <si>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</si>
  <si>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</si>
  <si>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</si>
  <si>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</si>
  <si>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</si>
  <si>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</si>
  <si>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</si>
  <si>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</si>
  <si>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</si>
  <si>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</si>
  <si>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</si>
  <si>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</si>
  <si>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</si>
  <si>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</si>
  <si>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</si>
  <si>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</si>
  <si>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</si>
  <si>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</si>
  <si>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</si>
  <si>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</si>
  <si>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</si>
  <si>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</si>
  <si>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</si>
  <si>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</si>
  <si>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</si>
  <si>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</si>
  <si>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</si>
  <si>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</si>
  <si>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</si>
  <si>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</si>
  <si>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</si>
  <si>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</si>
  <si>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</si>
  <si>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</si>
  <si>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</si>
  <si>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</si>
  <si>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</si>
  <si>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</si>
  <si>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</si>
  <si>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</si>
  <si>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</si>
  <si>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</si>
  <si>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</si>
  <si>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</si>
  <si>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</si>
  <si>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</si>
  <si>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</si>
  <si>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</si>
  <si>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</si>
  <si>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</si>
  <si>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</si>
  <si>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</si>
  <si>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</si>
  <si>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</si>
  <si>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</si>
  <si>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</si>
  <si>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</si>
  <si>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</si>
  <si>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</si>
  <si>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</si>
  <si>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</si>
  <si>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</si>
  <si>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</si>
  <si>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</si>
  <si>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</si>
  <si>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</si>
  <si>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</si>
  <si>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</si>
  <si>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</si>
  <si>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</si>
  <si>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</si>
  <si>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</si>
  <si>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</si>
  <si>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</si>
  <si>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</si>
  <si>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</si>
  <si>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</si>
  <si>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</si>
  <si>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</si>
  <si>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</si>
  <si>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</si>
  <si>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</si>
  <si>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</si>
  <si>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</si>
  <si>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</si>
  <si>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</si>
  <si>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</si>
  <si>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</si>
  <si>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</si>
  <si>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</si>
  <si>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</si>
  <si>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</si>
  <si>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</si>
  <si>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</si>
  <si>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</si>
  <si>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</si>
  <si>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</si>
  <si>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</si>
  <si>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</si>
  <si>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</si>
  <si>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</si>
  <si>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</si>
  <si>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</si>
  <si>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</si>
  <si>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</si>
  <si>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</si>
  <si>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</si>
  <si>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</si>
  <si>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</si>
  <si>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</si>
  <si>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</si>
  <si>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</si>
  <si>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</si>
  <si>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</si>
  <si>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</si>
  <si>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</si>
  <si>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</si>
  <si>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</si>
  <si>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</si>
  <si>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</si>
  <si>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</si>
  <si>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</si>
  <si>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</si>
  <si>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</si>
  <si>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</si>
  <si>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</si>
  <si>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</si>
  <si>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</si>
  <si>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</si>
  <si>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</si>
  <si>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</si>
  <si>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</si>
  <si>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</si>
  <si>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</si>
  <si>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</si>
  <si>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</si>
  <si>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</si>
  <si>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</si>
  <si>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</si>
  <si>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</si>
  <si>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</si>
  <si>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</si>
  <si>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</si>
  <si>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</si>
  <si>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</si>
  <si>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</si>
  <si>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</si>
  <si>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</si>
  <si>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</si>
  <si>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</si>
  <si>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</si>
  <si>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</si>
  <si>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</si>
  <si>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</si>
  <si>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</si>
  <si>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</si>
  <si>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</si>
  <si>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</si>
  <si>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</si>
  <si>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</si>
  <si>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</si>
  <si>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</si>
  <si>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</si>
  <si>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</si>
  <si>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</si>
  <si>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</si>
  <si>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</si>
  <si>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</si>
  <si>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</si>
  <si>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</si>
  <si>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</si>
  <si>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</si>
  <si>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</si>
  <si>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</si>
  <si>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</si>
  <si>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</si>
  <si>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</si>
  <si>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</si>
  <si>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</si>
  <si>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</si>
  <si>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</si>
  <si>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</si>
  <si>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</si>
  <si>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</si>
  <si>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</si>
  <si>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</si>
  <si>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</si>
  <si>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</si>
  <si>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</si>
  <si>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</si>
  <si>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</si>
  <si>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</si>
  <si>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</si>
  <si>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</si>
  <si>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</si>
  <si>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</si>
  <si>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</si>
  <si>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</si>
  <si>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</si>
  <si>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</si>
  <si>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</si>
  <si>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</si>
  <si>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</si>
  <si>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</si>
  <si>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</si>
  <si>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</si>
  <si>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</si>
  <si>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</si>
  <si>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</si>
  <si>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</si>
  <si>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</si>
  <si>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</si>
  <si>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</si>
  <si>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</si>
  <si>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</si>
  <si>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</si>
  <si>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</si>
  <si>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</si>
  <si>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</si>
  <si>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</si>
  <si>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</si>
  <si>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</si>
  <si>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</si>
  <si>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</si>
  <si>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</si>
  <si>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</si>
  <si>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</si>
  <si>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</si>
  <si>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</si>
  <si>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</si>
  <si>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</si>
  <si>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</si>
  <si>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</si>
  <si>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</si>
  <si>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</si>
  <si>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</si>
  <si>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</si>
  <si>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</si>
  <si>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</si>
  <si>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</si>
  <si>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</si>
  <si>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</si>
  <si>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</si>
  <si>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</si>
  <si>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</si>
  <si>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</si>
  <si>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</si>
  <si>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</si>
  <si>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</si>
  <si>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</si>
  <si>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</si>
  <si>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</si>
  <si>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</si>
  <si>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</si>
  <si>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</si>
  <si>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</si>
  <si>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</si>
  <si>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</si>
  <si>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</si>
  <si>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</si>
  <si>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</si>
  <si>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</si>
  <si>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</si>
  <si>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</si>
  <si>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</si>
  <si>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</si>
  <si>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</si>
  <si>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</si>
  <si>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</si>
  <si>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</si>
  <si>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</si>
  <si>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</si>
  <si>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</si>
  <si>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</si>
  <si>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</si>
  <si>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</si>
  <si>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</si>
  <si>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</si>
  <si>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</si>
  <si>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</si>
  <si>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</si>
  <si>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</si>
  <si>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</si>
  <si>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</si>
  <si>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</si>
  <si>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</si>
  <si>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</si>
  <si>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</si>
  <si>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</si>
  <si>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</si>
  <si>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</si>
  <si>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</si>
  <si>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</si>
  <si>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</si>
  <si>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</si>
  <si>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</si>
  <si>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</si>
  <si>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</si>
  <si>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</si>
  <si>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</si>
  <si>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</si>
  <si>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</si>
  <si>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</si>
  <si>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</si>
  <si>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</si>
  <si>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</si>
  <si>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</si>
  <si>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</si>
  <si>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</si>
  <si>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</si>
  <si>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</si>
  <si>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</si>
  <si>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</si>
  <si>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</si>
  <si>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</si>
  <si>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</si>
  <si>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</si>
  <si>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</si>
  <si>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</si>
  <si>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</si>
  <si>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</si>
  <si>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</si>
  <si>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</si>
  <si>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</si>
  <si>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</si>
  <si>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</si>
  <si>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</si>
  <si>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</si>
  <si>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</si>
  <si>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</si>
  <si>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</si>
  <si>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</si>
  <si>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</si>
  <si>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</si>
  <si>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</si>
  <si>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</si>
  <si>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</si>
  <si>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</si>
  <si>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</si>
  <si>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</si>
  <si>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</si>
  <si>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</si>
  <si>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</si>
  <si>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</si>
  <si>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</si>
  <si>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</si>
  <si>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</si>
  <si>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</si>
  <si>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</si>
  <si>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</si>
  <si>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</si>
  <si>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</si>
  <si>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</si>
  <si>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</si>
  <si>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</si>
  <si>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</si>
  <si>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</si>
  <si>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</si>
  <si>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</si>
  <si>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</si>
  <si>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</si>
  <si>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</si>
  <si>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</si>
  <si>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</si>
  <si>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</si>
  <si>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</si>
  <si>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</si>
  <si>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</si>
  <si>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</si>
  <si>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</si>
  <si>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</si>
  <si>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</si>
  <si>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</si>
  <si>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</si>
  <si>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</si>
  <si>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</si>
  <si>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</si>
  <si>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</si>
  <si>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</si>
  <si>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</si>
  <si>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</si>
  <si>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</si>
  <si>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</si>
  <si>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</si>
  <si>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</si>
  <si>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</si>
  <si>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</si>
  <si>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</si>
  <si>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</si>
  <si>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</si>
  <si>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</si>
  <si>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</si>
  <si>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</si>
  <si>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</si>
  <si>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</si>
  <si>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</si>
  <si>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</si>
  <si>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</si>
  <si>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</si>
  <si>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</si>
  <si>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</si>
  <si>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</si>
  <si>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</si>
  <si>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</si>
  <si>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</si>
  <si>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</si>
  <si>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</si>
  <si>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</si>
  <si>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</si>
  <si>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</si>
  <si>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</si>
  <si>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</si>
  <si>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</si>
  <si>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</si>
  <si>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</si>
  <si>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</si>
  <si>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</si>
  <si>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</si>
  <si>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</si>
  <si>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</si>
  <si>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</si>
  <si>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</si>
  <si>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</si>
  <si>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</si>
  <si>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</si>
  <si>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</si>
  <si>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</si>
  <si>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</si>
  <si>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</si>
  <si>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</si>
  <si>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</si>
  <si>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</si>
  <si>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</si>
  <si>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</si>
  <si>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</si>
  <si>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</si>
  <si>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</si>
  <si>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</si>
  <si>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</si>
  <si>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</si>
  <si>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</si>
  <si>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</si>
  <si>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</si>
  <si>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</si>
  <si>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</si>
  <si>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</si>
  <si>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</si>
  <si>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</si>
  <si>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</si>
  <si>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</si>
  <si>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</si>
  <si>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</si>
  <si>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</si>
  <si>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</si>
  <si>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</si>
  <si>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</si>
  <si>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</si>
  <si>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</si>
  <si>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</si>
  <si>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</si>
  <si>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</si>
  <si>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</si>
  <si>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</si>
  <si>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</si>
  <si>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</si>
  <si>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</si>
  <si>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</si>
  <si>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</si>
  <si>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</si>
  <si>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</si>
  <si>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</si>
  <si>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</si>
  <si>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</si>
  <si>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</si>
  <si>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</si>
  <si>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</si>
  <si>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</si>
  <si>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</si>
  <si>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</si>
  <si>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</si>
  <si>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</si>
  <si>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</si>
  <si>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</si>
  <si>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</si>
  <si>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</si>
  <si>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</si>
  <si>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</si>
  <si>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</si>
  <si>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</si>
  <si>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</si>
  <si>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</si>
  <si>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</si>
  <si>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</si>
  <si>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</si>
  <si>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</si>
  <si>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</si>
  <si>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</si>
  <si>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</si>
  <si>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</si>
  <si>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</si>
  <si>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</si>
  <si>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</si>
  <si>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</si>
  <si>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</si>
  <si>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</si>
  <si>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</si>
  <si>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</si>
  <si>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</si>
  <si>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</si>
  <si>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</si>
  <si>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</si>
  <si>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</si>
  <si>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</si>
  <si>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</si>
  <si>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</si>
  <si>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</si>
  <si>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</si>
  <si>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</si>
  <si>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</si>
  <si>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</si>
  <si>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</si>
  <si>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</si>
  <si>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</si>
  <si>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</si>
  <si>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</si>
  <si>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</si>
  <si>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</si>
  <si>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</si>
  <si>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</si>
  <si>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</si>
  <si>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</si>
  <si>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</si>
  <si>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</si>
  <si>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</si>
  <si>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</si>
  <si>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</si>
  <si>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</si>
  <si>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</si>
  <si>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</si>
  <si>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</si>
  <si>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</si>
  <si>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</si>
  <si>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</si>
  <si>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</si>
  <si>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</si>
  <si>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</si>
  <si>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</si>
  <si>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</si>
  <si>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</si>
  <si>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</si>
  <si>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</si>
  <si>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</si>
  <si>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</si>
  <si>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</si>
  <si>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</si>
  <si>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</si>
  <si>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</si>
  <si>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</si>
  <si>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</si>
  <si>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</si>
  <si>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</si>
  <si>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</si>
  <si>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</si>
  <si>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</si>
  <si>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</si>
  <si>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</si>
  <si>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</si>
  <si>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</si>
  <si>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</si>
  <si>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</si>
  <si>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</si>
  <si>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</si>
  <si>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</si>
  <si>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</si>
  <si>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</si>
  <si>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</si>
  <si>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</si>
  <si>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</si>
  <si>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</si>
  <si>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</si>
  <si>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</si>
  <si>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</si>
  <si>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</si>
  <si>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</si>
  <si>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</si>
  <si>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</si>
  <si>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</si>
  <si>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</si>
  <si>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</si>
  <si>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</si>
  <si>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</si>
  <si>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</si>
  <si>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</si>
  <si>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</si>
  <si>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</si>
  <si>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</si>
  <si>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</si>
  <si>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</si>
  <si>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</si>
  <si>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</si>
  <si>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</si>
  <si>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</si>
  <si>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</si>
  <si>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</si>
  <si>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</si>
  <si>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</si>
  <si>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</si>
  <si>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</si>
  <si>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</si>
  <si>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</si>
  <si>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</si>
  <si>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</si>
  <si>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</si>
  <si>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</si>
  <si>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</si>
  <si>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</si>
  <si>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</si>
  <si>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</si>
  <si>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</si>
  <si>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</si>
  <si>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</si>
  <si>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</si>
  <si>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</si>
  <si>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</si>
  <si>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</si>
  <si>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</si>
  <si>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</si>
  <si>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</si>
  <si>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</si>
  <si>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</si>
  <si>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</si>
  <si>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</si>
  <si>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</si>
  <si>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</si>
  <si>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</si>
  <si>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</si>
  <si>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</si>
  <si>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</si>
  <si>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</si>
  <si>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</si>
  <si>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</si>
  <si>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</si>
  <si>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</si>
  <si>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</si>
  <si>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</si>
  <si>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</si>
  <si>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</si>
  <si>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</si>
  <si>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</si>
  <si>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</si>
  <si>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</si>
  <si>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</si>
  <si>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</si>
  <si>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</si>
  <si>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</si>
  <si>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</si>
  <si>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</si>
  <si>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</si>
  <si>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</si>
  <si>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</si>
  <si>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</si>
  <si>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</si>
  <si>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</si>
  <si>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</si>
  <si>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</si>
  <si>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</si>
  <si>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</si>
  <si>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</si>
  <si>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</si>
  <si>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</si>
  <si>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</si>
  <si>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</si>
  <si>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</si>
  <si>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</si>
  <si>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</si>
  <si>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</si>
  <si>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</si>
  <si>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</si>
  <si>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</si>
  <si>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</si>
  <si>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</si>
  <si>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</si>
  <si>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</si>
  <si>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</si>
  <si>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</si>
  <si>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</si>
  <si>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</si>
  <si>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</si>
  <si>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</si>
  <si>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</si>
  <si>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</si>
  <si>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</si>
  <si>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</si>
  <si>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</si>
  <si>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</si>
  <si>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</si>
  <si>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</si>
  <si>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</si>
  <si>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</si>
  <si>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</si>
  <si>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</si>
  <si>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</si>
  <si>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</si>
  <si>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</si>
  <si>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</si>
  <si>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</si>
  <si>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</si>
  <si>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</si>
  <si>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</si>
  <si>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</si>
  <si>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</si>
  <si>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</si>
  <si>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</si>
  <si>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</si>
  <si>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</si>
  <si>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</si>
  <si>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</si>
  <si>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</si>
  <si>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</si>
  <si>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</si>
  <si>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</si>
  <si>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</si>
  <si>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</si>
  <si>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</si>
  <si>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</si>
  <si>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</si>
  <si>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</si>
  <si>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</si>
  <si>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</si>
  <si>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</si>
  <si>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</si>
  <si>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</si>
  <si>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</si>
  <si>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</si>
  <si>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</si>
  <si>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</si>
  <si>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</si>
  <si>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</si>
  <si>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</si>
  <si>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</si>
  <si>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</si>
  <si>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</si>
  <si>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</si>
  <si>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</si>
  <si>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</si>
  <si>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</si>
  <si>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</si>
  <si>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</si>
  <si>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</si>
  <si>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</si>
  <si>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</si>
  <si>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</si>
  <si>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</si>
  <si>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</si>
  <si>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</si>
  <si>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</si>
  <si>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</si>
  <si>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</si>
  <si>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</si>
  <si>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</si>
  <si>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</si>
  <si>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</si>
  <si>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</si>
  <si>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</si>
  <si>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</si>
  <si>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</si>
  <si>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</si>
  <si>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</si>
  <si>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</si>
  <si>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</si>
  <si>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</si>
  <si>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</si>
  <si>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</si>
  <si>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</si>
  <si>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</si>
  <si>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</si>
  <si>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</si>
  <si>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</si>
  <si>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</si>
  <si>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</si>
  <si>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</si>
  <si>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</si>
  <si>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</si>
  <si>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</si>
  <si>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</si>
  <si>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</si>
  <si>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</si>
  <si>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</si>
  <si>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</si>
  <si>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</si>
  <si>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</si>
  <si>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</si>
  <si>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</si>
  <si>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</si>
  <si>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</si>
  <si>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</si>
  <si>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</si>
  <si>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</si>
  <si>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</si>
  <si>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</si>
  <si>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</si>
  <si>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</si>
  <si>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</si>
  <si>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</si>
  <si>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</si>
  <si>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</si>
  <si>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</si>
  <si>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</si>
  <si>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</si>
  <si>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</si>
  <si>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</si>
  <si>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</si>
  <si>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</si>
  <si>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</si>
  <si>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</si>
  <si>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</si>
  <si>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</si>
  <si>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</si>
  <si>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</si>
  <si>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</si>
  <si>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</si>
  <si>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</si>
  <si>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</si>
  <si>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</si>
  <si>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</si>
  <si>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</si>
  <si>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</si>
  <si>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</si>
  <si>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</si>
  <si>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</si>
  <si>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</si>
  <si>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</si>
  <si>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</si>
  <si>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</si>
  <si>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</si>
  <si>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</si>
  <si>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</si>
  <si>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</si>
  <si>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</si>
  <si>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</si>
  <si>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</si>
  <si>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</si>
  <si>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</si>
  <si>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</si>
  <si>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</si>
  <si>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</si>
  <si>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</si>
  <si>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</si>
  <si>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</si>
  <si>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</si>
  <si>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</si>
  <si>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</si>
  <si>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</si>
  <si>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</si>
  <si>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</si>
  <si>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</si>
  <si>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</si>
  <si>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</si>
  <si>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</si>
  <si>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</si>
  <si>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</si>
  <si>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</si>
  <si>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</si>
  <si>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</si>
  <si>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</si>
  <si>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</si>
  <si>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</si>
  <si>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</si>
  <si>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</si>
  <si>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</si>
  <si>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</si>
  <si>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</si>
  <si>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</si>
  <si>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</si>
  <si>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</si>
  <si>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</si>
  <si>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</si>
  <si>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</si>
  <si>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</si>
  <si>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</si>
  <si>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</si>
  <si>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</si>
  <si>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</si>
  <si>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</si>
  <si>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</si>
  <si>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</si>
  <si>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</si>
  <si>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</si>
  <si>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</si>
  <si>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</si>
  <si>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</si>
  <si>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</si>
  <si>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</si>
  <si>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</si>
  <si>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</si>
  <si>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</si>
  <si>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</si>
  <si>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</si>
  <si>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</si>
  <si>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</si>
  <si>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</si>
  <si>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</si>
  <si>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</si>
  <si>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</si>
  <si>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</si>
  <si>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</si>
  <si>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</si>
  <si>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</si>
  <si>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</si>
  <si>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</si>
  <si>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</si>
  <si>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</si>
  <si>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</si>
  <si>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</si>
  <si>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</si>
  <si>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</si>
  <si>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</si>
  <si>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</si>
  <si>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</si>
  <si>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</si>
  <si>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</si>
  <si>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</si>
  <si>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</si>
  <si>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</si>
  <si>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</si>
  <si>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</si>
  <si>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</si>
  <si>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</si>
  <si>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</si>
  <si>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</si>
  <si>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</si>
  <si>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</si>
  <si>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</si>
  <si>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</si>
  <si>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</si>
  <si>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</si>
  <si>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</si>
  <si>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</si>
  <si>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</si>
  <si>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</si>
  <si>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</si>
  <si>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</si>
  <si>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</si>
  <si>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</si>
  <si>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</si>
  <si>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</si>
  <si>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</si>
  <si>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</si>
  <si>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</si>
  <si>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</si>
  <si>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</si>
  <si>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</si>
  <si>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</si>
  <si>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</si>
  <si>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</si>
  <si>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</si>
  <si>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</si>
  <si>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</si>
  <si>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</si>
  <si>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</si>
  <si>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</si>
  <si>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</si>
  <si>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</si>
  <si>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</si>
  <si>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</si>
  <si>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</si>
  <si>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</si>
  <si>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</si>
  <si>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</si>
  <si>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</si>
  <si>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</si>
  <si>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</si>
  <si>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</si>
  <si>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</si>
  <si>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</si>
  <si>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</si>
  <si>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</si>
  <si>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</si>
  <si>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</si>
  <si>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</si>
  <si>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</si>
  <si>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</si>
  <si>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</si>
  <si>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</si>
  <si>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</si>
  <si>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</si>
  <si>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</si>
  <si>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</si>
  <si>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</si>
  <si>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</si>
  <si>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</si>
  <si>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</si>
  <si>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</si>
  <si>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</si>
  <si>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</si>
  <si>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</si>
  <si>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</si>
  <si>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</si>
  <si>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</si>
  <si>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</si>
  <si>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</si>
  <si>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</si>
  <si>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</si>
  <si>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</si>
  <si>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</si>
  <si>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</si>
  <si>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</si>
  <si>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</si>
  <si>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</si>
  <si>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</si>
  <si>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</si>
  <si>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</si>
  <si>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</si>
  <si>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</si>
  <si>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</si>
  <si>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</si>
  <si>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</si>
  <si>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</si>
  <si>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</si>
  <si>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</si>
  <si>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</si>
  <si>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</si>
  <si>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</si>
  <si>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</si>
  <si>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</si>
  <si>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</si>
  <si>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</si>
  <si>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</si>
  <si>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</si>
  <si>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</si>
  <si>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</si>
  <si>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</si>
  <si>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</si>
  <si>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</si>
  <si>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</si>
  <si>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</si>
  <si>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</si>
  <si>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</si>
  <si>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</si>
  <si>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</si>
  <si>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</si>
  <si>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</si>
  <si>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</si>
  <si>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</si>
  <si>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</si>
  <si>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</si>
  <si>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</si>
  <si>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</si>
  <si>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</si>
  <si>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</si>
  <si>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</si>
  <si>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</si>
  <si>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</si>
  <si>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</si>
  <si>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</si>
  <si>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</si>
  <si>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</si>
  <si>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</si>
  <si>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</si>
  <si>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</si>
  <si>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</si>
  <si>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</si>
  <si>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</si>
  <si>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</si>
  <si>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</si>
  <si>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</si>
  <si>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</si>
  <si>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</si>
  <si>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</si>
  <si>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</si>
  <si>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</si>
  <si>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</si>
  <si>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</si>
  <si>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</si>
  <si>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</si>
  <si>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</si>
  <si>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</si>
  <si>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</si>
  <si>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</si>
  <si>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</si>
  <si>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</si>
  <si>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</si>
  <si>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</si>
  <si>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</si>
  <si>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</si>
  <si>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</si>
  <si>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</si>
  <si>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</si>
  <si>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</si>
  <si>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</si>
  <si>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</si>
  <si>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</si>
  <si>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</si>
  <si>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</si>
  <si>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</si>
  <si>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</si>
  <si>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</si>
  <si>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</si>
  <si>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</si>
  <si>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</si>
  <si>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</si>
  <si>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</si>
  <si>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</si>
  <si>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</si>
  <si>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</si>
  <si>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</si>
  <si>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</si>
  <si>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</si>
  <si>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</si>
  <si>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</si>
  <si>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</si>
  <si>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</si>
  <si>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</si>
  <si>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</si>
  <si>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</si>
  <si>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</si>
  <si>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</si>
  <si>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</si>
  <si>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</si>
  <si>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</si>
  <si>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</si>
  <si>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</si>
  <si>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</si>
  <si>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</si>
  <si>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</si>
  <si>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</si>
  <si>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</si>
  <si>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</si>
  <si>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</si>
  <si>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</si>
  <si>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</si>
  <si>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</si>
  <si>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</si>
  <si>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</si>
  <si>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</si>
  <si>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</si>
  <si>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</si>
  <si>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</si>
  <si>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</si>
  <si>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</si>
  <si>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</si>
  <si>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</si>
  <si>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</si>
  <si>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</si>
  <si>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</si>
  <si>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</si>
  <si>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</si>
  <si>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</si>
  <si>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</si>
  <si>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</si>
  <si>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</si>
  <si>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</si>
  <si>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</si>
  <si>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</si>
  <si>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</si>
  <si>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</si>
  <si>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</si>
  <si>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</si>
  <si>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</si>
  <si>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</si>
  <si>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</si>
  <si>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</si>
  <si>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</si>
  <si>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</si>
  <si>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</si>
  <si>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</si>
  <si>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</si>
  <si>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</si>
  <si>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</si>
  <si>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</si>
  <si>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</si>
  <si>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</si>
  <si>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</si>
  <si>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</si>
  <si>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</si>
  <si>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</si>
  <si>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</si>
  <si>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</si>
  <si>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</si>
  <si>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</si>
  <si>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</si>
  <si>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</si>
  <si>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</si>
  <si>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</si>
  <si>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</si>
  <si>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</si>
  <si>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</si>
  <si>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</si>
  <si>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</si>
  <si>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</si>
  <si>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</si>
  <si>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</si>
  <si>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</si>
  <si>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</si>
  <si>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</si>
  <si>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</si>
  <si>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</si>
  <si>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</si>
  <si>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</si>
  <si>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</si>
  <si>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</si>
  <si>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</si>
  <si>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</si>
  <si>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</si>
  <si>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</si>
  <si>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</si>
  <si>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</si>
  <si>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</si>
  <si>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</si>
  <si>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</si>
  <si>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</si>
  <si>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</si>
  <si>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</si>
  <si>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</si>
  <si>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</si>
  <si>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</si>
  <si>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</si>
  <si>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</si>
  <si>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</si>
  <si>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</si>
  <si>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</si>
  <si>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</si>
  <si>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</si>
  <si>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</si>
  <si>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</si>
  <si>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</si>
  <si>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</si>
  <si>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</si>
  <si>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</si>
  <si>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</si>
  <si>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</si>
  <si>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</si>
  <si>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</si>
  <si>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</si>
  <si>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</si>
  <si>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</si>
  <si>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</si>
  <si>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</si>
  <si>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</si>
  <si>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</si>
  <si>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</si>
  <si>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</si>
  <si>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</si>
  <si>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</si>
  <si>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</si>
  <si>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</si>
  <si>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</si>
  <si>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</si>
  <si>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</si>
  <si>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</si>
  <si>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</si>
  <si>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</si>
  <si>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</si>
  <si>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</si>
  <si>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</si>
  <si>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</si>
  <si>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</si>
  <si>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</si>
  <si>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</si>
  <si>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</si>
  <si>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</si>
  <si>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</si>
  <si>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</si>
  <si>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</si>
  <si>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</si>
  <si>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</si>
  <si>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</si>
  <si>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</si>
  <si>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</si>
  <si>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</si>
  <si>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</si>
  <si>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</si>
  <si>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</si>
  <si>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</si>
  <si>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</si>
  <si>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</si>
  <si>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</si>
  <si>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</si>
  <si>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</si>
  <si>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</si>
  <si>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</si>
  <si>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</si>
  <si>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</si>
  <si>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</si>
  <si>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</si>
  <si>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</si>
  <si>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</si>
  <si>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</si>
  <si>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</si>
  <si>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</si>
  <si>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</si>
  <si>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</si>
  <si>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</si>
  <si>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</si>
  <si>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</si>
  <si>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</si>
  <si>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</si>
  <si>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</si>
  <si>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</si>
  <si>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</si>
  <si>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</si>
  <si>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</si>
  <si>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</si>
  <si>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</si>
  <si>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</si>
  <si>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</si>
  <si>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</si>
  <si>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</si>
  <si>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</si>
  <si>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</si>
  <si>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</si>
  <si>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</si>
  <si>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</si>
  <si>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</si>
  <si>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</si>
  <si>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</si>
  <si>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</si>
  <si>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</si>
  <si>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</si>
  <si>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</si>
  <si>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</si>
  <si>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</si>
  <si>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</si>
  <si>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</si>
  <si>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</si>
  <si>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</si>
  <si>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</si>
  <si>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</si>
  <si>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</si>
  <si>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</si>
  <si>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</si>
  <si>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</si>
  <si>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</si>
  <si>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</si>
  <si>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</si>
  <si>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</si>
  <si>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</si>
  <si>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</si>
  <si>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</si>
  <si>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</si>
  <si>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</si>
  <si>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</si>
  <si>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</si>
  <si>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</si>
  <si>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</si>
  <si>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</si>
  <si>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</si>
  <si>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</si>
  <si>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</si>
  <si>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</si>
  <si>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</si>
  <si>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</si>
  <si>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</si>
  <si>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</si>
  <si>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</si>
  <si>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</si>
  <si>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</si>
  <si>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</si>
  <si>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</si>
  <si>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</si>
  <si>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</si>
  <si>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</si>
  <si>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</si>
  <si>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</si>
  <si>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</si>
  <si>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</si>
  <si>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</si>
  <si>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</si>
  <si>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</si>
  <si>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</si>
  <si>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</si>
  <si>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</si>
  <si>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</si>
  <si>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</si>
  <si>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</si>
  <si>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</si>
  <si>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</si>
  <si>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</si>
  <si>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</si>
  <si>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</si>
  <si>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</si>
  <si>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</si>
  <si>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</si>
  <si>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</si>
  <si>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</si>
  <si>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</si>
  <si>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</si>
  <si>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</si>
  <si>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</si>
  <si>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</si>
  <si>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</si>
  <si>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</si>
  <si>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</si>
  <si>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</si>
  <si>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</si>
  <si>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</si>
  <si>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</si>
  <si>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</si>
  <si>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</si>
  <si>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</si>
  <si>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</si>
  <si>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</si>
  <si>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</si>
  <si>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</si>
  <si>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</si>
  <si>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</si>
  <si>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</si>
  <si>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</si>
  <si>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</si>
  <si>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</si>
  <si>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</si>
  <si>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</si>
  <si>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</si>
  <si>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</si>
  <si>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</si>
  <si>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</si>
  <si>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</si>
  <si>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</si>
  <si>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</si>
  <si>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</si>
  <si>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</si>
  <si>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</si>
  <si>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</si>
  <si>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</si>
  <si>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</si>
  <si>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</si>
  <si>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</si>
  <si>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</si>
  <si>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</si>
  <si>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</si>
  <si>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</si>
  <si>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</si>
  <si>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</si>
  <si>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</si>
  <si>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</si>
  <si>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</si>
  <si>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</si>
  <si>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</si>
  <si>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</si>
  <si>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</si>
  <si>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</si>
  <si>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</si>
  <si>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</si>
  <si>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</si>
  <si>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</si>
  <si>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</si>
  <si>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</si>
  <si>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</si>
  <si>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</si>
  <si>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</si>
  <si>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</si>
  <si>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</si>
  <si>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</si>
  <si>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</si>
  <si>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</si>
  <si>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</si>
  <si>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</si>
  <si>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</si>
  <si>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</si>
  <si>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</si>
  <si>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</si>
  <si>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</si>
  <si>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</si>
  <si>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</si>
  <si>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</si>
  <si>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</si>
  <si>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</si>
  <si>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</si>
  <si>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</si>
  <si>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</si>
  <si>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</si>
  <si>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</si>
  <si>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</si>
  <si>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</si>
  <si>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</si>
  <si>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</si>
  <si>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</si>
  <si>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</si>
  <si>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</si>
  <si>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</si>
  <si>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</si>
  <si>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</si>
  <si>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</si>
  <si>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</si>
  <si>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</si>
  <si>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</si>
  <si>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</si>
  <si>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</si>
  <si>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</si>
  <si>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</si>
  <si>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</si>
  <si>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</si>
  <si>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</si>
  <si>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</si>
  <si>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</si>
  <si>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</si>
  <si>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</si>
  <si>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</si>
  <si>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</si>
  <si>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</si>
  <si>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</si>
  <si>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</si>
  <si>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</si>
  <si>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</si>
  <si>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</si>
  <si>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</si>
  <si>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</si>
  <si>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</si>
  <si>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</si>
  <si>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</si>
  <si>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</si>
  <si>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</si>
  <si>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</si>
  <si>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</si>
  <si>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</si>
  <si>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</si>
  <si>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</si>
  <si>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</si>
  <si>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</si>
  <si>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</si>
  <si>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</si>
  <si>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</si>
  <si>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</si>
  <si>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</si>
  <si>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</si>
  <si>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</si>
  <si>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</si>
  <si>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</si>
  <si>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</si>
  <si>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</si>
  <si>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</si>
  <si>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</si>
  <si>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</si>
  <si>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</si>
  <si>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</si>
  <si>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</si>
  <si>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</si>
  <si>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</si>
  <si>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</si>
  <si>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</si>
  <si>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</si>
  <si>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</si>
  <si>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</si>
  <si>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</si>
  <si>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</si>
  <si>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</si>
  <si>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</si>
  <si>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</si>
  <si>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</si>
  <si>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</si>
  <si>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</si>
  <si>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</si>
  <si>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</si>
  <si>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</si>
  <si>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</si>
  <si>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</si>
  <si>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</si>
  <si>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</si>
  <si>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</si>
  <si>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</si>
  <si>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</si>
  <si>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</si>
  <si>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</si>
  <si>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</si>
  <si>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</si>
  <si>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</si>
  <si>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</si>
  <si>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</si>
  <si>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</si>
  <si>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</si>
  <si>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</si>
  <si>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</si>
  <si>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</si>
  <si>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</si>
  <si>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</si>
  <si>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</si>
  <si>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</si>
  <si>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</si>
  <si>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</si>
  <si>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</si>
  <si>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</si>
  <si>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</si>
  <si>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</si>
  <si>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</si>
  <si>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</si>
  <si>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</si>
  <si>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</si>
  <si>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</si>
  <si>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</si>
  <si>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</si>
  <si>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</si>
  <si>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</si>
  <si>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</si>
  <si>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</si>
  <si>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</si>
  <si>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</si>
  <si>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</si>
  <si>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</si>
  <si>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</si>
  <si>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</si>
  <si>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</si>
  <si>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</si>
  <si>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</si>
  <si>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</si>
  <si>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</si>
  <si>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</si>
  <si>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</si>
  <si>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</si>
  <si>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</si>
  <si>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</si>
  <si>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</si>
  <si>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</si>
  <si>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</si>
  <si>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</si>
  <si>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</si>
  <si>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</si>
  <si>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</si>
  <si>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</si>
  <si>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</si>
  <si>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</si>
  <si>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</si>
  <si>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</si>
  <si>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</si>
  <si>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</si>
  <si>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</si>
  <si>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</si>
  <si>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</si>
  <si>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</si>
  <si>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</si>
  <si>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</si>
  <si>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</si>
  <si>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</si>
  <si>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</si>
  <si>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</si>
  <si>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</si>
  <si>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</si>
  <si>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</si>
  <si>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</si>
  <si>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</si>
  <si>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</si>
  <si>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</si>
  <si>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</si>
  <si>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</si>
  <si>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</si>
  <si>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</si>
  <si>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</si>
  <si>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</si>
  <si>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</si>
  <si>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</si>
  <si>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</si>
  <si>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</si>
  <si>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</si>
  <si>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</si>
  <si>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</si>
  <si>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</si>
  <si>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</si>
  <si>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</si>
  <si>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</si>
  <si>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</si>
  <si>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</si>
  <si>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</si>
  <si>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</si>
  <si>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</si>
  <si>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</si>
  <si>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</si>
  <si>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</si>
  <si>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</si>
  <si>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</si>
  <si>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</si>
  <si>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</si>
  <si>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</si>
  <si>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</si>
  <si>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</si>
  <si>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</si>
  <si>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</si>
  <si>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</si>
  <si>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</si>
  <si>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</si>
  <si>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</si>
  <si>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</si>
  <si>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</si>
  <si>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</si>
  <si>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</si>
  <si>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</si>
  <si>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</si>
  <si>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</si>
  <si>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</si>
  <si>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</si>
  <si>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</si>
  <si>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</si>
  <si>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</si>
  <si>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</si>
  <si>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</si>
  <si>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</si>
  <si>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</si>
  <si>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</si>
  <si>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</si>
  <si>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</si>
  <si>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</si>
  <si>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</si>
  <si>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</si>
  <si>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</si>
  <si>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</si>
  <si>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</si>
  <si>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</si>
  <si>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</si>
  <si>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</si>
  <si>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</si>
  <si>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</si>
  <si>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</si>
  <si>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</si>
  <si>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</si>
  <si>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</si>
  <si>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</si>
  <si>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</si>
  <si>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</si>
  <si>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</si>
  <si>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</si>
  <si>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</si>
  <si>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</si>
  <si>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</si>
  <si>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</si>
  <si>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</si>
  <si>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</si>
  <si>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</si>
  <si>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</si>
  <si>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</si>
  <si>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</si>
  <si>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</si>
  <si>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</si>
  <si>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</si>
  <si>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</si>
  <si>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</si>
  <si>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</si>
  <si>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</si>
  <si>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</si>
  <si>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</si>
  <si>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</si>
  <si>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</si>
  <si>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</si>
  <si>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</si>
  <si>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</si>
  <si>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</si>
  <si>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</si>
  <si>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</si>
  <si>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</si>
  <si>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</si>
  <si>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</si>
  <si>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</si>
  <si>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</si>
  <si>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</si>
  <si>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</si>
  <si>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</si>
  <si>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</si>
  <si>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</si>
  <si>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</si>
  <si>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</si>
  <si>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</si>
  <si>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</si>
  <si>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</si>
  <si>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</si>
  <si>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</si>
  <si>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</si>
  <si>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</si>
  <si>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</si>
  <si>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</si>
  <si>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</si>
  <si>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</si>
  <si>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</si>
  <si>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</si>
  <si>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</si>
  <si>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</si>
  <si>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</si>
  <si>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</si>
  <si>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</si>
  <si>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</si>
  <si>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</si>
  <si>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</si>
  <si>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</si>
  <si>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</si>
  <si>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</si>
  <si>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</si>
  <si>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</si>
  <si>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</si>
  <si>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</si>
  <si>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</si>
  <si>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</si>
  <si>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</si>
  <si>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</si>
  <si>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</si>
  <si>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</si>
  <si>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</si>
  <si>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</si>
  <si>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</si>
  <si>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</si>
  <si>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</si>
  <si>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</si>
  <si>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</si>
  <si>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</si>
  <si>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</si>
  <si>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</si>
  <si>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</si>
  <si>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</si>
  <si>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</si>
  <si>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</si>
  <si>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</si>
  <si>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</si>
  <si>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</si>
  <si>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</si>
  <si>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</si>
  <si>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</si>
  <si>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</si>
  <si>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</si>
  <si>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</si>
  <si>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</si>
  <si>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</si>
  <si>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</si>
  <si>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</si>
  <si>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</si>
  <si>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</si>
  <si>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</si>
  <si>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</si>
  <si>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</si>
  <si>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</si>
  <si>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</si>
  <si>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</si>
  <si>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</si>
  <si>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</si>
  <si>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</si>
  <si>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</si>
  <si>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</si>
  <si>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</si>
  <si>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</si>
  <si>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</si>
  <si>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</si>
  <si>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</si>
  <si>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</si>
  <si>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</si>
  <si>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</si>
  <si>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</si>
  <si>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</si>
  <si>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</si>
  <si>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</si>
  <si>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</si>
  <si>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</si>
  <si>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</si>
  <si>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</si>
  <si>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</si>
  <si>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</si>
  <si>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</si>
  <si>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</si>
  <si>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</si>
  <si>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</si>
  <si>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</si>
  <si>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</si>
  <si>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</si>
  <si>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</si>
  <si>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</si>
  <si>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</si>
  <si>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</si>
  <si>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</si>
  <si>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</si>
  <si>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</si>
  <si>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</si>
  <si>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</si>
  <si>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</si>
  <si>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</si>
  <si>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</si>
  <si>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</si>
  <si>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</si>
  <si>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</si>
  <si>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</si>
  <si>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</si>
  <si>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</si>
  <si>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</si>
  <si>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</si>
  <si>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</si>
  <si>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</si>
  <si>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</si>
  <si>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</si>
  <si>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</si>
  <si>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</si>
  <si>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</si>
  <si>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</si>
  <si>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</si>
  <si>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</si>
  <si>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</si>
  <si>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</si>
  <si>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</si>
  <si>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</si>
  <si>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</si>
  <si>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</si>
  <si>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</si>
  <si>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</si>
  <si>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</si>
  <si>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</si>
  <si>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</si>
  <si>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</si>
  <si>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</si>
  <si>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</si>
  <si>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</si>
  <si>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</si>
  <si>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</si>
  <si>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</si>
  <si>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</si>
  <si>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</si>
  <si>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</si>
  <si>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</si>
  <si>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</si>
  <si>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</si>
  <si>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</si>
  <si>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</si>
  <si>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</si>
  <si>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</si>
  <si>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</si>
  <si>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</si>
  <si>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</si>
  <si>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</si>
  <si>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</si>
  <si>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</si>
  <si>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</si>
  <si>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</si>
  <si>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</si>
  <si>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</si>
  <si>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</si>
  <si>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</si>
  <si>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</si>
  <si>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</si>
  <si>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</si>
  <si>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</si>
  <si>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</si>
  <si>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</si>
  <si>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</si>
  <si>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</si>
  <si>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</si>
  <si>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</si>
  <si>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</si>
  <si>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</si>
  <si>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</si>
  <si>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</si>
  <si>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</si>
  <si>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</si>
  <si>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</si>
  <si>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</si>
  <si>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</si>
  <si>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</si>
  <si>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</si>
  <si>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</si>
  <si>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</si>
  <si>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</si>
  <si>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</si>
  <si>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</si>
  <si>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</si>
  <si>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</si>
  <si>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</si>
  <si>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</si>
  <si>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</si>
  <si>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</si>
  <si>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</si>
  <si>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</si>
  <si>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</si>
  <si>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</si>
  <si>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</si>
  <si>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</si>
  <si>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</si>
  <si>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</si>
  <si>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</si>
  <si>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</si>
  <si>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</si>
  <si>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</si>
  <si>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</si>
  <si>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</si>
  <si>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</si>
  <si>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</si>
  <si>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</si>
  <si>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</si>
  <si>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</si>
  <si>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</si>
  <si>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</si>
  <si>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</si>
  <si>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</si>
  <si>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</si>
  <si>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</si>
  <si>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</si>
  <si>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</si>
  <si>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</si>
  <si>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</si>
  <si>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</si>
  <si>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</si>
  <si>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</si>
  <si>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</si>
  <si>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</si>
  <si>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</si>
  <si>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</si>
  <si>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</si>
  <si>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</si>
  <si>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</si>
  <si>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</si>
  <si>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</si>
  <si>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</si>
  <si>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</si>
  <si>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</si>
  <si>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</si>
  <si>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</si>
  <si>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</si>
  <si>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</si>
  <si>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</si>
  <si>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</si>
  <si>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</si>
  <si>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</si>
  <si>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</si>
  <si>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</si>
  <si>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</si>
  <si>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</si>
  <si>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</si>
  <si>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</si>
  <si>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</si>
  <si>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</si>
  <si>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</si>
  <si>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</si>
  <si>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</si>
  <si>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</si>
  <si>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</si>
  <si>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</si>
  <si>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</si>
  <si>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</si>
  <si>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</si>
  <si>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</si>
  <si>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</si>
  <si>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</si>
  <si>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</si>
  <si>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</si>
  <si>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</si>
  <si>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</si>
  <si>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</si>
  <si>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</si>
  <si>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</si>
  <si>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</si>
  <si>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</si>
  <si>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</si>
  <si>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</si>
  <si>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</si>
  <si>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</si>
  <si>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</si>
  <si>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</si>
  <si>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</si>
  <si>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</si>
  <si>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</si>
  <si>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</si>
  <si>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</si>
  <si>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</si>
  <si>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</si>
  <si>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</si>
  <si>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</si>
  <si>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</si>
  <si>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</si>
  <si>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</si>
  <si>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</si>
  <si>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</si>
  <si>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</si>
  <si>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</si>
  <si>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</si>
  <si>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</si>
  <si>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</si>
  <si>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</si>
  <si>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</si>
  <si>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</si>
  <si>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</si>
  <si>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</si>
  <si>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</si>
  <si>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</si>
  <si>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</si>
  <si>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</si>
  <si>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</si>
  <si>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</si>
  <si>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</si>
  <si>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</si>
  <si>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</si>
  <si>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</si>
  <si>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</si>
  <si>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</si>
  <si>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</si>
  <si>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</si>
  <si>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</si>
  <si>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</si>
  <si>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</si>
  <si>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</si>
  <si>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</si>
  <si>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</si>
  <si>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</si>
  <si>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</si>
  <si>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</si>
  <si>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</si>
  <si>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</si>
  <si>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</si>
  <si>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</si>
  <si>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</si>
  <si>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</si>
  <si>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</si>
  <si>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</si>
  <si>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</si>
  <si>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</si>
  <si>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</si>
  <si>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</si>
  <si>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</si>
  <si>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</si>
  <si>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</si>
  <si>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</si>
  <si>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</si>
  <si>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</si>
  <si>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</si>
  <si>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</si>
  <si>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</si>
  <si>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</si>
  <si>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</si>
  <si>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</si>
  <si>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</si>
  <si>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</si>
  <si>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</si>
  <si>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</si>
  <si>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</si>
  <si>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</si>
  <si>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</si>
  <si>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</si>
  <si>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</si>
  <si>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</si>
  <si>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</si>
  <si>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</si>
  <si>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</si>
  <si>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</si>
  <si>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</si>
  <si>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</si>
  <si>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</si>
  <si>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</si>
  <si>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</si>
  <si>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</si>
  <si>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</si>
  <si>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</si>
  <si>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</si>
  <si>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</si>
  <si>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</si>
  <si>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</si>
  <si>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</si>
  <si>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</si>
  <si>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</si>
  <si>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</si>
  <si>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</si>
  <si>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</si>
  <si>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</si>
  <si>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</si>
  <si>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</si>
  <si>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</si>
  <si>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</si>
  <si>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</si>
  <si>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</si>
  <si>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</si>
  <si>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</si>
  <si>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</si>
  <si>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</si>
  <si>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</si>
  <si>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</si>
  <si>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</si>
  <si>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</si>
  <si>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</si>
  <si>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</si>
  <si>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</si>
  <si>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</si>
  <si>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</si>
  <si>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</si>
  <si>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</si>
  <si>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</si>
  <si>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</si>
  <si>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</si>
  <si>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</si>
  <si>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</si>
  <si>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</si>
  <si>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</si>
  <si>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</si>
  <si>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</si>
  <si>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</si>
  <si>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</si>
  <si>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</si>
  <si>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</si>
  <si>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</si>
  <si>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</si>
  <si>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</si>
  <si>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</si>
  <si>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</si>
  <si>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</si>
  <si>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</si>
  <si>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</si>
  <si>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</si>
  <si>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</si>
  <si>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</si>
  <si>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</si>
  <si>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</si>
  <si>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</si>
  <si>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</si>
  <si>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</si>
  <si>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</si>
  <si>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</si>
  <si>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</si>
  <si>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</si>
  <si>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</si>
  <si>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</si>
  <si>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</si>
  <si>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</si>
  <si>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</si>
  <si>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</si>
  <si>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</si>
  <si>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</si>
  <si>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</si>
  <si>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</si>
  <si>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</si>
  <si>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</si>
  <si>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</si>
  <si>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</si>
  <si>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</si>
  <si>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</si>
  <si>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</si>
  <si>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</si>
  <si>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</si>
  <si>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</si>
  <si>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</si>
  <si>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</si>
  <si>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</si>
  <si>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</si>
  <si>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</si>
  <si>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</si>
  <si>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</si>
  <si>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</si>
  <si>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</si>
  <si>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</si>
  <si>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</si>
  <si>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</si>
  <si>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</si>
  <si>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</si>
  <si>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</si>
  <si>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</si>
  <si>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</si>
  <si>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</si>
  <si>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</si>
  <si>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</si>
  <si>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</si>
  <si>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</si>
  <si>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</si>
  <si>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</si>
  <si>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</si>
  <si>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</si>
  <si>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</si>
  <si>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</si>
  <si>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</si>
  <si>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</si>
  <si>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</si>
  <si>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</si>
  <si>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</si>
  <si>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</si>
  <si>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</si>
  <si>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</si>
  <si>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</si>
  <si>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</si>
  <si>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</si>
  <si>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</si>
  <si>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</si>
  <si>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</si>
  <si>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</si>
  <si>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</si>
  <si>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</si>
  <si>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</si>
  <si>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</si>
  <si>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</si>
  <si>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</si>
  <si>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</si>
  <si>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</si>
  <si>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</si>
  <si>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</si>
  <si>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</si>
  <si>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</si>
  <si>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</si>
  <si>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</si>
  <si>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</si>
  <si>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</si>
  <si>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</si>
  <si>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</si>
  <si>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</si>
  <si>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</si>
  <si>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</si>
  <si>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</si>
  <si>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</si>
  <si>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</si>
  <si>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</si>
  <si>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</si>
  <si>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</si>
  <si>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</si>
  <si>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</si>
  <si>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</si>
  <si>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</si>
  <si>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</si>
  <si>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</si>
  <si>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</si>
  <si>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</si>
  <si>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</si>
  <si>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</si>
  <si>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</si>
  <si>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</si>
  <si>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</si>
  <si>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</si>
  <si>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</si>
  <si>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</si>
  <si>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</si>
  <si>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</si>
  <si>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</si>
  <si>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</si>
  <si>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</si>
  <si>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</si>
  <si>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</si>
  <si>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</si>
  <si>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</si>
  <si>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</si>
  <si>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</si>
  <si>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</si>
  <si>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</si>
  <si>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</si>
  <si>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</si>
  <si>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</si>
  <si>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</si>
  <si>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</si>
  <si>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</si>
  <si>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</si>
  <si>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</si>
  <si>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</si>
  <si>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</si>
  <si>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</si>
  <si>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</si>
  <si>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</si>
  <si>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</si>
  <si>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</si>
  <si>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</si>
  <si>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</si>
  <si>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</si>
  <si>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</si>
  <si>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</si>
  <si>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</si>
  <si>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</si>
  <si>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</si>
  <si>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</si>
  <si>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</si>
  <si>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</si>
  <si>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</si>
  <si>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</si>
  <si>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</si>
  <si>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</si>
  <si>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</si>
  <si>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</si>
  <si>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</si>
  <si>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</si>
  <si>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</si>
  <si>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</si>
  <si>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</si>
  <si>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</si>
  <si>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</si>
  <si>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</si>
  <si>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</si>
  <si>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</si>
  <si>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</si>
  <si>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</si>
  <si>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</si>
  <si>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</si>
  <si>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</si>
  <si>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</si>
  <si>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</si>
  <si>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</si>
  <si>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</si>
  <si>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</si>
  <si>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</si>
  <si>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</si>
  <si>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</si>
  <si>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</si>
  <si>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</si>
  <si>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</si>
  <si>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</si>
  <si>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</si>
  <si>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</si>
  <si>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</si>
  <si>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</si>
  <si>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</si>
  <si>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</si>
  <si>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</si>
  <si>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</si>
  <si>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</si>
  <si>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</si>
  <si>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</si>
  <si>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</si>
  <si>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</si>
  <si>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</si>
  <si>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</si>
  <si>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</si>
  <si>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</si>
  <si>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</si>
  <si>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</si>
  <si>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</si>
  <si>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</si>
  <si>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</si>
  <si>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</si>
  <si>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</si>
  <si>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</si>
  <si>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</si>
  <si>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</si>
  <si>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</si>
  <si>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</si>
  <si>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</si>
  <si>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</si>
  <si>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</si>
  <si>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</si>
  <si>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</si>
  <si>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</si>
  <si>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</si>
  <si>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</si>
  <si>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</si>
  <si>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</si>
  <si>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</si>
  <si>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</si>
  <si>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</si>
  <si>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</si>
  <si>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</si>
  <si>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</si>
  <si>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</si>
  <si>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</si>
  <si>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</si>
  <si>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</si>
  <si>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</si>
  <si>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</si>
  <si>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</si>
  <si>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</si>
  <si>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</si>
  <si>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</si>
  <si>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</si>
  <si>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</si>
  <si>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</si>
  <si>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</si>
  <si>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</si>
  <si>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</si>
  <si>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</si>
  <si>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</si>
  <si>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</si>
  <si>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</si>
  <si>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</si>
  <si>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</si>
  <si>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</si>
  <si>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</si>
  <si>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</si>
  <si>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</si>
  <si>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</si>
  <si>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</si>
  <si>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</si>
  <si>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</si>
  <si>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</si>
  <si>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</si>
  <si>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</si>
  <si>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</si>
  <si>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</si>
  <si>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</si>
  <si>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</si>
  <si>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</si>
  <si>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</si>
  <si>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</si>
  <si>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</si>
  <si>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</si>
  <si>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</si>
  <si>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</si>
  <si>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</si>
  <si>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</si>
  <si>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</si>
  <si>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</si>
  <si>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</si>
  <si>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</si>
  <si>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</si>
  <si>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</si>
  <si>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</si>
  <si>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</si>
  <si>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</si>
  <si>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</si>
  <si>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</si>
  <si>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</si>
  <si>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</si>
  <si>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</si>
  <si>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</si>
  <si>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</si>
  <si>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</si>
  <si>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</si>
  <si>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</si>
  <si>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</si>
  <si>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</si>
  <si>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</si>
  <si>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</si>
  <si>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</si>
  <si>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</si>
  <si>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</si>
  <si>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</si>
  <si>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</si>
  <si>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</si>
  <si>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</si>
  <si>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</si>
  <si>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</si>
  <si>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</si>
  <si>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</si>
  <si>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</si>
  <si>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</si>
  <si>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</si>
  <si>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</si>
  <si>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</si>
  <si>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</si>
  <si>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</si>
  <si>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</si>
  <si>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</si>
  <si>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</si>
  <si>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</si>
  <si>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</si>
  <si>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</si>
  <si>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</si>
  <si>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</si>
  <si>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</si>
  <si>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</si>
  <si>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</si>
  <si>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</si>
  <si>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</si>
  <si>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</si>
  <si>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</si>
  <si>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</si>
  <si>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</si>
  <si>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</si>
  <si>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</si>
  <si>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</si>
  <si>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</si>
  <si>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</si>
  <si>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</si>
  <si>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</si>
  <si>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</si>
  <si>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</si>
  <si>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</si>
  <si>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</si>
  <si>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</si>
  <si>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</si>
  <si>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</si>
  <si>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</si>
  <si>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</si>
  <si>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</si>
  <si>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</si>
  <si>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</si>
  <si>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</si>
  <si>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</si>
  <si>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</si>
  <si>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</si>
  <si>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</si>
  <si>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</si>
  <si>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</si>
  <si>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</si>
  <si>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</si>
  <si>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</si>
  <si>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</si>
  <si>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</si>
  <si>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</si>
  <si>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</si>
  <si>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</si>
  <si>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</si>
  <si>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</si>
  <si>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</si>
  <si>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</si>
  <si>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</si>
  <si>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</si>
  <si>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</si>
  <si>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</si>
  <si>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</si>
  <si>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</si>
  <si>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</si>
  <si>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</si>
  <si>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</si>
  <si>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</si>
  <si>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</si>
  <si>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</si>
  <si>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</si>
  <si>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</si>
  <si>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</si>
  <si>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</si>
  <si>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</si>
  <si>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</si>
  <si>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</si>
  <si>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</si>
  <si>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</si>
  <si>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</si>
  <si>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</si>
  <si>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</si>
  <si>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</si>
  <si>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</si>
  <si>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</si>
  <si>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</si>
  <si>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</si>
  <si>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</si>
  <si>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</si>
  <si>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</si>
  <si>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</si>
  <si>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</si>
  <si>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</si>
  <si>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</si>
  <si>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</si>
  <si>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</si>
  <si>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</si>
  <si>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</si>
  <si>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</si>
  <si>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</si>
  <si>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</si>
  <si>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</si>
  <si>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</si>
  <si>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</si>
  <si>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</si>
  <si>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</si>
  <si>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</si>
  <si>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</si>
  <si>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</si>
  <si>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</si>
  <si>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</si>
  <si>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</si>
  <si>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</si>
  <si>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</si>
  <si>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</si>
  <si>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</si>
  <si>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</si>
  <si>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</si>
  <si>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</si>
  <si>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</si>
  <si>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</si>
  <si>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</si>
  <si>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</si>
  <si>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</si>
  <si>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</si>
  <si>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</si>
  <si>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</si>
  <si>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</si>
  <si>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</si>
  <si>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</si>
  <si>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</si>
  <si>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</si>
  <si>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</si>
  <si>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</si>
  <si>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</si>
  <si>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</si>
  <si>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</si>
  <si>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</si>
  <si>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</si>
  <si>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</si>
  <si>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</si>
  <si>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</si>
  <si>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</si>
  <si>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</si>
  <si>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</si>
  <si>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</si>
  <si>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</si>
  <si>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</si>
  <si>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</si>
  <si>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</si>
  <si>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</si>
  <si>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</si>
  <si>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</si>
  <si>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</si>
  <si>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</si>
  <si>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</si>
  <si>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</si>
  <si>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</si>
  <si>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</si>
  <si>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</si>
  <si>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</si>
  <si>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</si>
  <si>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</si>
  <si>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</si>
  <si>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</si>
  <si>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</si>
  <si>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</si>
  <si>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</si>
  <si>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</si>
  <si>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</si>
  <si>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</si>
  <si>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</si>
  <si>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</si>
  <si>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</si>
  <si>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</si>
  <si>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</si>
  <si>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</si>
  <si>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</si>
  <si>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</si>
  <si>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</si>
  <si>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</si>
  <si>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</si>
  <si>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</si>
  <si>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</si>
  <si>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</si>
  <si>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</si>
  <si>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</si>
  <si>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</si>
  <si>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</si>
  <si>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</si>
  <si>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</si>
  <si>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</si>
  <si>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</si>
  <si>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</si>
  <si>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</si>
  <si>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</si>
  <si>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</si>
  <si>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</si>
  <si>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</si>
  <si>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</si>
  <si>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</si>
  <si>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</si>
  <si>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</si>
  <si>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</si>
  <si>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</si>
  <si>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</si>
  <si>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</si>
  <si>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</si>
  <si>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</si>
  <si>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</si>
  <si>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</si>
  <si>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</si>
  <si>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</si>
  <si>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</si>
  <si>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</si>
  <si>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</si>
  <si>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</si>
  <si>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</si>
  <si>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</si>
  <si>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</si>
  <si>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</si>
  <si>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</si>
  <si>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</si>
  <si>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</si>
  <si>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</si>
  <si>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</si>
  <si>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</si>
  <si>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</si>
  <si>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</si>
  <si>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</si>
  <si>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</si>
  <si>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</si>
  <si>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</si>
  <si>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</si>
  <si>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</si>
  <si>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</si>
  <si>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</si>
  <si>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</si>
  <si>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</si>
  <si>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</si>
  <si>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</si>
  <si>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</si>
  <si>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</si>
  <si>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</si>
  <si>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</si>
  <si>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</si>
  <si>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</si>
  <si>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</si>
  <si>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</si>
  <si>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</si>
  <si>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</si>
  <si>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</si>
  <si>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</si>
  <si>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</si>
  <si>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</si>
  <si>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</si>
  <si>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</si>
  <si>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</si>
  <si>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</si>
  <si>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</si>
  <si>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</si>
  <si>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</si>
  <si>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</si>
  <si>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</si>
  <si>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</si>
  <si>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</si>
  <si>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</si>
  <si>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</si>
  <si>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</si>
  <si>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</si>
  <si>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</si>
  <si>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</si>
  <si>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</si>
  <si>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</si>
  <si>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</si>
  <si>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</si>
  <si>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</si>
  <si>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</si>
  <si>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</si>
  <si>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</si>
  <si>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</si>
  <si>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</si>
  <si>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</si>
  <si>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</si>
  <si>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</si>
  <si>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</si>
  <si>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</si>
  <si>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</si>
  <si>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</si>
  <si>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</si>
  <si>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</si>
  <si>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</si>
  <si>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</si>
  <si>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</si>
  <si>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</si>
  <si>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</si>
  <si>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</si>
  <si>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</si>
  <si>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</si>
  <si>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</si>
  <si>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</si>
  <si>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</si>
  <si>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</si>
  <si>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</si>
  <si>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</si>
  <si>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</si>
  <si>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</si>
  <si>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</si>
  <si>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</si>
  <si>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</si>
  <si>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</si>
  <si>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</si>
  <si>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</si>
  <si>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</si>
  <si>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</si>
  <si>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</si>
  <si>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</si>
  <si>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</si>
  <si>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</si>
  <si>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</si>
  <si>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</si>
  <si>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</si>
  <si>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</si>
  <si>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</si>
  <si>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</si>
  <si>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</si>
  <si>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</si>
  <si>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</si>
  <si>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</si>
  <si>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</si>
  <si>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</si>
  <si>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</si>
  <si>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</si>
  <si>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</si>
  <si>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</si>
  <si>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</si>
  <si>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</si>
  <si>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</si>
  <si>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</si>
  <si>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</si>
  <si>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</si>
  <si>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</si>
  <si>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</si>
  <si>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</si>
  <si>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</si>
  <si>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</si>
  <si>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</si>
  <si>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</si>
  <si>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</si>
  <si>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</si>
  <si>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</si>
  <si>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</si>
  <si>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</si>
  <si>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</si>
  <si>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</si>
  <si>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</si>
  <si>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</si>
  <si>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</si>
  <si>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</si>
  <si>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</si>
  <si>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</si>
  <si>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</si>
  <si>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</si>
  <si>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</si>
  <si>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</si>
  <si>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</si>
  <si>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</si>
  <si>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</si>
  <si>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</si>
  <si>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</si>
  <si>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</si>
  <si>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</si>
  <si>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</si>
  <si>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</si>
  <si>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</si>
  <si>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</si>
  <si>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</si>
  <si>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</si>
  <si>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</si>
  <si>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</si>
  <si>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</si>
  <si>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</si>
  <si>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</si>
  <si>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</si>
  <si>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</si>
  <si>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</si>
  <si>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</si>
  <si>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</si>
  <si>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</si>
  <si>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</si>
  <si>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</si>
  <si>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</si>
  <si>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</si>
  <si>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</si>
  <si>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</si>
  <si>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</si>
  <si>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</si>
  <si>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</si>
  <si>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</si>
  <si>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</si>
  <si>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</si>
  <si>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</si>
  <si>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</si>
  <si>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</si>
  <si>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</si>
  <si>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</si>
  <si>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</si>
  <si>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</si>
  <si>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</si>
  <si>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</si>
  <si>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</si>
  <si>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</si>
  <si>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</si>
  <si>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</si>
  <si>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</si>
  <si>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</si>
  <si>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</si>
  <si>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</si>
  <si>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</si>
  <si>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</si>
  <si>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</si>
  <si>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</si>
  <si>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</si>
  <si>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</si>
  <si>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</si>
  <si>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</si>
  <si>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</si>
  <si>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</si>
  <si>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</si>
  <si>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</si>
  <si>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</si>
  <si>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</si>
  <si>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</si>
  <si>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</si>
  <si>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</si>
  <si>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</si>
  <si>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</si>
  <si>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</si>
  <si>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</si>
  <si>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</si>
  <si>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</si>
  <si>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</si>
  <si>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</si>
  <si>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</si>
  <si>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</si>
  <si>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</si>
  <si>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</si>
  <si>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</si>
  <si>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</si>
  <si>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</si>
  <si>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</si>
  <si>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</si>
  <si>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</si>
  <si>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</si>
  <si>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</si>
  <si>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</si>
  <si>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</si>
  <si>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</si>
  <si>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</si>
  <si>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</si>
  <si>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</si>
  <si>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</si>
  <si>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</si>
  <si>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</si>
  <si>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</si>
  <si>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</si>
  <si>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</si>
  <si>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</si>
  <si>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</si>
  <si>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</si>
  <si>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</si>
  <si>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</si>
  <si>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</si>
  <si>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</si>
  <si>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</si>
  <si>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</si>
  <si>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</si>
  <si>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</si>
  <si>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</si>
  <si>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</si>
  <si>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</si>
  <si>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</si>
  <si>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</si>
  <si>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</si>
  <si>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</si>
  <si>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</si>
  <si>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</si>
  <si>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</si>
  <si>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</si>
  <si>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</si>
  <si>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</si>
  <si>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</si>
  <si>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</si>
  <si>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</si>
  <si>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</si>
  <si>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</si>
  <si>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</si>
  <si>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</si>
  <si>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</si>
  <si>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</si>
  <si>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</si>
  <si>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</si>
  <si>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</si>
  <si>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</si>
  <si>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</si>
  <si>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</si>
  <si>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</si>
  <si>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</si>
  <si>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</si>
  <si>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</si>
  <si>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</si>
  <si>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</si>
  <si>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</si>
  <si>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</si>
  <si>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</si>
  <si>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</si>
  <si>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</si>
  <si>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</si>
  <si>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</si>
  <si>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</si>
  <si>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</si>
  <si>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</si>
  <si>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</si>
  <si>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</si>
  <si>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</si>
  <si>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</si>
  <si>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</si>
  <si>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</si>
  <si>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</si>
  <si>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</si>
  <si>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</si>
  <si>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</si>
  <si>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</si>
  <si>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</si>
  <si>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</si>
  <si>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</si>
  <si>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</si>
  <si>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</si>
  <si>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</si>
  <si>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</si>
  <si>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</si>
  <si>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</si>
  <si>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</si>
  <si>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</si>
  <si>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</si>
  <si>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</si>
  <si>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</si>
  <si>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</si>
  <si>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</si>
  <si>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</si>
  <si>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</si>
  <si>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</si>
  <si>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</si>
  <si>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</si>
  <si>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</si>
  <si>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</si>
  <si>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</si>
  <si>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</si>
  <si>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</si>
  <si>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</si>
  <si>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</si>
  <si>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</si>
  <si>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</si>
  <si>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</si>
  <si>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</si>
  <si>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</si>
  <si>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</si>
  <si>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</si>
  <si>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</si>
  <si>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</si>
  <si>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</si>
  <si>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</si>
  <si>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</si>
  <si>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</si>
  <si>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</si>
  <si>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</si>
  <si>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</si>
  <si>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</si>
  <si>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</si>
  <si>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</si>
  <si>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</si>
  <si>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</si>
  <si>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</si>
  <si>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</si>
  <si>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</si>
  <si>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</si>
  <si>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</si>
  <si>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</si>
  <si>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</si>
  <si>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</si>
  <si>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</si>
  <si>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</si>
  <si>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</si>
  <si>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</si>
  <si>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</si>
  <si>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</si>
  <si>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</si>
  <si>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</si>
  <si>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</si>
  <si>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</si>
  <si>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</si>
  <si>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</si>
  <si>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</si>
  <si>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</si>
  <si>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</si>
  <si>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</si>
  <si>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</si>
  <si>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</si>
  <si>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</si>
  <si>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</si>
  <si>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</si>
  <si>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</si>
  <si>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</si>
  <si>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</si>
  <si>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</si>
  <si>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</si>
  <si>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</si>
  <si>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</si>
  <si>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</si>
  <si>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</si>
  <si>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</si>
  <si>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</si>
  <si>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</si>
  <si>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</si>
  <si>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</si>
  <si>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</si>
  <si>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</si>
  <si>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</si>
  <si>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</si>
  <si>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</si>
  <si>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</si>
  <si>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</si>
  <si>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</si>
  <si>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</si>
  <si>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</si>
  <si>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</si>
  <si>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</si>
  <si>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</si>
  <si>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</si>
  <si>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</si>
  <si>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</si>
  <si>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</si>
  <si>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</si>
  <si>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</si>
  <si>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</si>
  <si>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</si>
  <si>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</si>
  <si>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</si>
  <si>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</si>
  <si>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</si>
  <si>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</si>
  <si>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</si>
  <si>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</si>
  <si>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</si>
  <si>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</si>
  <si>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</si>
  <si>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</si>
  <si>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</si>
  <si>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</si>
  <si>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</si>
  <si>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</si>
  <si>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</si>
  <si>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</si>
  <si>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</si>
  <si>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</si>
  <si>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</si>
  <si>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</si>
  <si>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</si>
  <si>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</si>
  <si>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</si>
  <si>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</si>
  <si>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</si>
  <si>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</si>
  <si>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</si>
  <si>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</si>
  <si>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</si>
  <si>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</si>
  <si>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</si>
  <si>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</si>
  <si>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</si>
  <si>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</si>
  <si>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</si>
  <si>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</si>
  <si>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</si>
  <si>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</si>
  <si>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</si>
  <si>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</si>
  <si>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</si>
  <si>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</si>
  <si>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</si>
  <si>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</si>
  <si>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</si>
  <si>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</si>
  <si>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</si>
  <si>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</si>
  <si>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</si>
  <si>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</si>
  <si>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</si>
  <si>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</si>
  <si>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</si>
  <si>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</si>
  <si>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</si>
  <si>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</si>
  <si>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</si>
  <si>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</si>
  <si>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</si>
  <si>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</si>
  <si>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</si>
  <si>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</si>
  <si>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</si>
  <si>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</si>
  <si>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</si>
  <si>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</si>
  <si>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</si>
  <si>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</si>
  <si>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</si>
  <si>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</si>
  <si>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</si>
  <si>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</si>
  <si>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</si>
  <si>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</si>
  <si>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</si>
  <si>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</si>
  <si>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</si>
  <si>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</si>
  <si>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</si>
  <si>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</si>
  <si>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</si>
  <si>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</si>
  <si>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</si>
  <si>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</si>
  <si>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</si>
  <si>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</si>
  <si>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</si>
  <si>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</si>
  <si>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</si>
  <si>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</si>
  <si>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</si>
  <si>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</si>
  <si>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</si>
  <si>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</si>
  <si>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</si>
  <si>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</si>
  <si>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</si>
  <si>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</si>
  <si>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</si>
  <si>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</si>
  <si>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</si>
  <si>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</si>
  <si>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</si>
  <si>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</si>
  <si>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</si>
  <si>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</si>
  <si>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</si>
  <si>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</si>
  <si>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</si>
  <si>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</si>
  <si>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</si>
  <si>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</si>
  <si>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</si>
  <si>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</si>
  <si>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</si>
  <si>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</si>
  <si>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</si>
  <si>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</si>
  <si>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</si>
  <si>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</si>
  <si>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</si>
  <si>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</si>
  <si>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</si>
  <si>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</si>
  <si>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</si>
  <si>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</si>
  <si>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</si>
  <si>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</si>
  <si>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</si>
  <si>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</si>
  <si>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</si>
  <si>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</si>
  <si>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</si>
  <si>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</si>
  <si>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</si>
  <si>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</si>
  <si>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</si>
  <si>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</si>
  <si>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</si>
  <si>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</si>
  <si>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</si>
  <si>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</si>
  <si>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</si>
  <si>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</si>
  <si>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</si>
  <si>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</si>
  <si>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</si>
  <si>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</si>
  <si>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</si>
  <si>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</si>
  <si>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</si>
  <si>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</si>
  <si>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</si>
  <si>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</si>
  <si>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</si>
  <si>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</si>
  <si>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</si>
  <si>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</si>
  <si>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</si>
  <si>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</si>
  <si>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</si>
  <si>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</si>
  <si>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</si>
  <si>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</si>
  <si>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</si>
  <si>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</si>
  <si>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</si>
  <si>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</si>
  <si>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</si>
  <si>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</si>
  <si>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</si>
  <si>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</si>
  <si>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</si>
  <si>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</si>
  <si>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</si>
  <si>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</si>
  <si>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</si>
  <si>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</si>
  <si>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</si>
  <si>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</si>
  <si>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</si>
  <si>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</si>
  <si>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</si>
  <si>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</si>
  <si>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</si>
  <si>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</si>
  <si>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</si>
  <si>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</si>
  <si>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</si>
  <si>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</si>
  <si>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</si>
  <si>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</si>
  <si>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</si>
  <si>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</si>
  <si>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</si>
  <si>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</si>
  <si>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</si>
  <si>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</si>
  <si>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</si>
  <si>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</si>
  <si>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</si>
  <si>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</si>
  <si>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</si>
  <si>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</si>
  <si>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</si>
  <si>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</si>
  <si>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</si>
  <si>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</si>
  <si>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</si>
  <si>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</si>
  <si>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</si>
  <si>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</si>
  <si>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</si>
  <si>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</si>
  <si>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</si>
  <si>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</si>
  <si>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</si>
  <si>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</si>
  <si>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</si>
  <si>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</si>
  <si>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</si>
  <si>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</si>
  <si>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</si>
  <si>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</si>
  <si>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</si>
  <si>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</si>
  <si>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</si>
  <si>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</si>
  <si>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</si>
  <si>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</si>
  <si>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</si>
  <si>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</si>
  <si>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</si>
  <si>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</si>
  <si>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</si>
  <si>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</si>
  <si>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</si>
  <si>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</si>
  <si>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</si>
  <si>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</si>
  <si>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</si>
  <si>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</si>
  <si>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</si>
  <si>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</si>
  <si>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</si>
  <si>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</si>
  <si>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</si>
  <si>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</si>
  <si>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</si>
  <si>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</si>
  <si>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</si>
  <si>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</si>
  <si>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</si>
  <si>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</si>
  <si>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</si>
  <si>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</si>
  <si>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</si>
  <si>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</si>
  <si>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</si>
  <si>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</si>
  <si>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</si>
  <si>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</si>
  <si>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</si>
  <si>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</si>
  <si>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</si>
  <si>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</si>
  <si>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</si>
  <si>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</si>
  <si>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</si>
  <si>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</si>
  <si>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</si>
  <si>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</si>
  <si>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</si>
  <si>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</si>
  <si>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</si>
  <si>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</si>
  <si>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</si>
  <si>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</si>
  <si>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</si>
  <si>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</si>
  <si>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</si>
  <si>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</si>
  <si>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</si>
  <si>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</si>
  <si>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</si>
  <si>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</si>
  <si>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</si>
  <si>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</si>
  <si>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</si>
  <si>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</si>
  <si>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</si>
  <si>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</si>
  <si>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</si>
  <si>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</si>
  <si>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</si>
  <si>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</si>
  <si>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</si>
  <si>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</si>
  <si>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</si>
  <si>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</si>
  <si>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</si>
  <si>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</si>
  <si>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</si>
  <si>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</si>
  <si>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</si>
  <si>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</si>
  <si>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</si>
  <si>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</si>
  <si>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</si>
  <si>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</si>
  <si>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</si>
  <si>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</si>
  <si>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</si>
  <si>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</si>
  <si>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</si>
  <si>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</si>
  <si>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</si>
  <si>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</si>
  <si>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</si>
  <si>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</si>
  <si>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</si>
  <si>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</si>
  <si>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</si>
  <si>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</si>
  <si>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</si>
  <si>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</si>
  <si>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</si>
  <si>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</si>
  <si>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</si>
  <si>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</si>
  <si>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</si>
  <si>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</si>
  <si>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</si>
  <si>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</si>
  <si>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</si>
  <si>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</si>
  <si>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</si>
  <si>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</si>
  <si>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</si>
  <si>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</si>
  <si>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</si>
  <si>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</si>
  <si>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</si>
  <si>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</si>
  <si>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</si>
  <si>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</si>
  <si>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</si>
  <si>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</si>
  <si>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</si>
  <si>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</si>
  <si>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</si>
  <si>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</si>
  <si>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</si>
  <si>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</si>
  <si>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</si>
  <si>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</si>
  <si>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</si>
  <si>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</si>
  <si>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</si>
  <si>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</si>
  <si>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</si>
  <si>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</si>
  <si>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</si>
  <si>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</si>
  <si>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</si>
  <si>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</si>
  <si>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</si>
  <si>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</si>
  <si>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</si>
  <si>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</si>
  <si>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</si>
  <si>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</si>
  <si>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</si>
  <si>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</si>
  <si>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</si>
  <si>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</si>
  <si>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</si>
  <si>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</si>
  <si>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</si>
  <si>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</si>
  <si>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</si>
  <si>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</si>
  <si>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</si>
  <si>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</si>
  <si>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</si>
  <si>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</si>
  <si>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</si>
  <si>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</si>
  <si>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</si>
  <si>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</si>
  <si>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</si>
  <si>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</si>
  <si>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</si>
  <si>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</si>
  <si>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</si>
  <si>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</si>
  <si>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</si>
  <si>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</si>
  <si>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</si>
  <si>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</si>
  <si>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</si>
  <si>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</si>
  <si>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</si>
  <si>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</si>
  <si>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</si>
  <si>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</si>
  <si>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</si>
  <si>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</si>
  <si>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</si>
  <si>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</si>
  <si>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</si>
  <si>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</si>
  <si>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</si>
  <si>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</si>
  <si>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</si>
  <si>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</si>
  <si>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</si>
  <si>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</si>
  <si>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</si>
  <si>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</si>
  <si>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</si>
  <si>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</si>
  <si>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</si>
  <si>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</si>
  <si>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</si>
  <si>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</si>
  <si>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</si>
  <si>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</si>
  <si>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</si>
  <si>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</si>
  <si>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</si>
  <si>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</si>
  <si>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</si>
  <si>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</si>
  <si>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</si>
  <si>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</si>
  <si>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</si>
  <si>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</si>
  <si>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</si>
  <si>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</si>
  <si>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</si>
  <si>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</si>
  <si>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</si>
  <si>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</si>
  <si>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</si>
  <si>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</si>
  <si>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</si>
  <si>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</si>
  <si>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</si>
  <si>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</si>
  <si>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</si>
  <si>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</si>
  <si>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</si>
  <si>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</si>
  <si>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</si>
  <si>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</si>
  <si>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</si>
  <si>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</si>
  <si>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</si>
  <si>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</si>
  <si>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</si>
  <si>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</si>
  <si>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</si>
  <si>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</si>
  <si>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</si>
  <si>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</si>
  <si>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</si>
  <si>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</si>
  <si>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</si>
  <si>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</si>
  <si>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</si>
  <si>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</si>
  <si>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</si>
  <si>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</si>
  <si>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</si>
  <si>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</si>
  <si>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</si>
  <si>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</si>
  <si>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</si>
  <si>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</si>
  <si>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</si>
  <si>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</si>
  <si>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</si>
  <si>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</si>
  <si>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</si>
  <si>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</si>
  <si>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</si>
  <si>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</si>
  <si>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</si>
  <si>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</si>
  <si>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</si>
  <si>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</si>
  <si>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</si>
  <si>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</si>
  <si>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</si>
  <si>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</si>
  <si>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</si>
  <si>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</si>
  <si>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</si>
  <si>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</si>
  <si>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</si>
  <si>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</si>
  <si>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</si>
  <si>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</si>
  <si>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</si>
  <si>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</si>
  <si>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</si>
  <si>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</si>
  <si>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</si>
  <si>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</si>
  <si>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</si>
  <si>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</si>
  <si>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</si>
  <si>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</si>
  <si>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</si>
  <si>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</si>
  <si>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</si>
  <si>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</si>
  <si>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</si>
  <si>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</si>
  <si>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</si>
  <si>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</si>
  <si>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</si>
  <si>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</si>
  <si>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</si>
  <si>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</si>
  <si>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</si>
  <si>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</si>
  <si>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</si>
  <si>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</si>
  <si>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</si>
  <si>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</si>
  <si>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</si>
  <si>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</si>
  <si>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</si>
  <si>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</si>
  <si>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</si>
  <si>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</si>
  <si>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</si>
  <si>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</si>
  <si>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</si>
  <si>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</si>
  <si>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</si>
  <si>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</si>
  <si>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</si>
  <si>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</si>
  <si>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</si>
  <si>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</si>
  <si>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</si>
  <si>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</si>
  <si>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</si>
  <si>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</si>
  <si>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</si>
  <si>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</si>
  <si>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</si>
  <si>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</si>
  <si>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</si>
  <si>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</si>
  <si>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</si>
  <si>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</si>
  <si>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</si>
  <si>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</si>
  <si>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</si>
  <si>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</si>
  <si>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</si>
  <si>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</si>
  <si>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</si>
  <si>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</si>
  <si>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</si>
  <si>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</si>
  <si>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</si>
  <si>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</si>
  <si>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</si>
  <si>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</si>
  <si>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</si>
  <si>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</si>
  <si>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</si>
  <si>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</si>
  <si>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</si>
  <si>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</si>
  <si>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</si>
  <si>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</si>
  <si>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</si>
  <si>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</si>
  <si>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</si>
  <si>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</si>
  <si>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</si>
  <si>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</si>
  <si>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</si>
  <si>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</si>
  <si>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</si>
  <si>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</si>
  <si>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</si>
  <si>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</si>
  <si>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</si>
  <si>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</si>
  <si>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</si>
  <si>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</si>
  <si>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</si>
  <si>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</si>
  <si>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</si>
  <si>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</si>
  <si>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</si>
  <si>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</si>
  <si>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</si>
  <si>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</si>
  <si>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</si>
  <si>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</si>
  <si>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</si>
  <si>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</si>
  <si>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</si>
  <si>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</si>
  <si>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</si>
  <si>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</si>
  <si>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</si>
  <si>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</si>
  <si>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</si>
  <si>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</si>
  <si>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</si>
  <si>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</si>
  <si>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</si>
  <si>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</si>
  <si>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</si>
  <si>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</si>
  <si>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</si>
  <si>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</si>
  <si>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</si>
  <si>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</si>
  <si>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</si>
  <si>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</si>
  <si>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</si>
  <si>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</si>
  <si>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</si>
  <si>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</si>
  <si>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</si>
  <si>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</si>
  <si>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</si>
  <si>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</si>
  <si>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</si>
  <si>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</si>
  <si>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</si>
  <si>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</si>
  <si>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</si>
  <si>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</si>
  <si>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</si>
  <si>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</si>
  <si>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</si>
  <si>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</si>
  <si>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</si>
  <si>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</si>
  <si>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</si>
  <si>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</si>
  <si>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</si>
  <si>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</si>
  <si>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</si>
  <si>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</si>
  <si>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</si>
  <si>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</si>
  <si>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</si>
  <si>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</si>
  <si>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</si>
  <si>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</si>
  <si>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</si>
  <si>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</si>
  <si>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</si>
  <si>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</si>
  <si>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</si>
  <si>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</si>
  <si>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</si>
  <si>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</si>
  <si>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</si>
  <si>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</si>
  <si>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</si>
  <si>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</si>
  <si>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</si>
  <si>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</si>
  <si>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</si>
  <si>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</si>
  <si>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</si>
  <si>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</si>
  <si>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</si>
  <si>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</si>
  <si>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</si>
  <si>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</si>
  <si>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</si>
  <si>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</si>
  <si>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</si>
  <si>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</si>
  <si>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</si>
  <si>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</si>
  <si>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</si>
  <si>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</si>
  <si>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</si>
  <si>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</si>
  <si>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</si>
  <si>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</si>
  <si>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</si>
  <si>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</si>
  <si>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</si>
  <si>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</si>
  <si>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</si>
  <si>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</si>
  <si>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</si>
  <si>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</si>
  <si>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</si>
  <si>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</si>
  <si>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</si>
  <si>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</si>
  <si>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</si>
  <si>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</si>
  <si>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</si>
  <si>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</si>
  <si>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</si>
  <si>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</si>
  <si>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</si>
  <si>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</si>
  <si>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</si>
  <si>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</si>
  <si>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</si>
  <si>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</si>
  <si>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</si>
  <si>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</si>
  <si>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</si>
  <si>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</si>
  <si>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</si>
  <si>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</si>
  <si>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</si>
  <si>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</si>
  <si>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</si>
  <si>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</si>
  <si>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</si>
  <si>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</si>
  <si>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</si>
  <si>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</si>
  <si>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</si>
  <si>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</si>
  <si>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</si>
  <si>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</si>
  <si>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</si>
  <si>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</si>
  <si>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</si>
  <si>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</si>
  <si>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</si>
  <si>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</si>
  <si>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</si>
  <si>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</si>
  <si>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</si>
  <si>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</si>
  <si>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</si>
  <si>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</si>
  <si>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</si>
  <si>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</si>
  <si>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</si>
  <si>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</si>
  <si>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</si>
  <si>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</si>
  <si>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</si>
  <si>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</si>
  <si>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</si>
  <si>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</si>
  <si>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</si>
  <si>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</si>
  <si>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</si>
  <si>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</si>
  <si>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</si>
  <si>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</si>
  <si>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</si>
  <si>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</si>
  <si>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</si>
  <si>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</si>
  <si>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</si>
  <si>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</si>
  <si>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</si>
  <si>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</si>
  <si>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</si>
  <si>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</si>
  <si>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</si>
  <si>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</si>
  <si>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</si>
  <si>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</si>
  <si>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</si>
  <si>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</si>
  <si>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</si>
  <si>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</si>
  <si>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</si>
  <si>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</si>
  <si>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</si>
  <si>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</si>
  <si>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</si>
  <si>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</si>
  <si>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</si>
  <si>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</si>
  <si>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</si>
  <si>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</si>
  <si>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</si>
  <si>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</si>
  <si>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</si>
  <si>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</si>
  <si>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</si>
  <si>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</si>
  <si>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</si>
  <si>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</si>
  <si>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</si>
  <si>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</si>
  <si>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</si>
  <si>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</si>
  <si>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</si>
  <si>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</si>
  <si>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</si>
  <si>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</si>
  <si>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</si>
  <si>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</si>
  <si>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</si>
  <si>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</si>
  <si>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</si>
  <si>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</si>
  <si>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</si>
  <si>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</si>
  <si>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</si>
  <si>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</si>
  <si>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</si>
  <si>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</si>
  <si>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</si>
  <si>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</si>
  <si>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</si>
  <si>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</si>
  <si>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</si>
  <si>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</si>
  <si>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</si>
  <si>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</si>
  <si>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</si>
  <si>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</si>
  <si>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</si>
  <si>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</si>
  <si>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</si>
  <si>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</si>
  <si>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</si>
  <si>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</si>
  <si>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</si>
  <si>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</si>
  <si>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</si>
  <si>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</si>
  <si>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</si>
  <si>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</si>
  <si>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</si>
  <si>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</si>
  <si>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</si>
  <si>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</si>
  <si>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</si>
  <si>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</si>
  <si>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</si>
  <si>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</si>
  <si>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</si>
  <si>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</si>
  <si>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</si>
  <si>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</si>
  <si>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</si>
  <si>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</si>
  <si>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</si>
  <si>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</si>
  <si>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</si>
  <si>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</si>
  <si>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</si>
  <si>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</si>
  <si>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</si>
  <si>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</si>
  <si>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</si>
  <si>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</si>
  <si>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</si>
  <si>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</si>
  <si>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</si>
  <si>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</si>
  <si>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</si>
  <si>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</si>
  <si>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</si>
  <si>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</si>
  <si>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</si>
  <si>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</si>
  <si>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</si>
  <si>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</si>
  <si>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</si>
  <si>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</si>
  <si>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</si>
  <si>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</si>
  <si>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</si>
  <si>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</si>
  <si>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</si>
  <si>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</si>
  <si>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</si>
  <si>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</si>
  <si>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</si>
  <si>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</si>
  <si>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</si>
  <si>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</si>
  <si>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</si>
  <si>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</si>
  <si>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</si>
  <si>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</si>
  <si>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</si>
  <si>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</si>
  <si>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</si>
  <si>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</si>
  <si>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</si>
  <si>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</si>
  <si>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</si>
  <si>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</si>
  <si>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</si>
  <si>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</si>
  <si>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</si>
  <si>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</si>
  <si>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</si>
  <si>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</si>
  <si>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</si>
  <si>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</si>
  <si>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</si>
  <si>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</si>
  <si>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</si>
  <si>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</si>
  <si>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</si>
  <si>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</si>
  <si>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</si>
  <si>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</si>
  <si>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</si>
  <si>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</si>
  <si>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</si>
  <si>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</si>
  <si>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</si>
  <si>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</si>
  <si>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</si>
  <si>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</si>
  <si>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</si>
  <si>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</si>
  <si>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</si>
  <si>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</si>
  <si>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</si>
  <si>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</si>
  <si>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</si>
  <si>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</si>
  <si>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</si>
  <si>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</si>
  <si>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</si>
  <si>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</si>
  <si>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</si>
  <si>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</si>
  <si>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</si>
  <si>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</si>
  <si>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</si>
  <si>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</si>
  <si>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</si>
  <si>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</si>
  <si>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</si>
  <si>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</si>
  <si>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</si>
  <si>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</si>
  <si>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</si>
  <si>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</si>
  <si>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</si>
  <si>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</si>
  <si>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</si>
  <si>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</si>
  <si>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</si>
  <si>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</si>
  <si>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</si>
  <si>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</si>
  <si>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</si>
  <si>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</si>
  <si>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</si>
  <si>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</si>
  <si>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</si>
  <si>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</si>
  <si>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</si>
  <si>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</si>
  <si>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</si>
  <si>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</si>
  <si>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</si>
  <si>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</si>
  <si>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</si>
  <si>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</si>
  <si>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</si>
  <si>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</si>
  <si>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</si>
  <si>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</si>
  <si>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</si>
  <si>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</si>
  <si>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</si>
  <si>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</si>
  <si>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</si>
  <si>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</si>
  <si>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</si>
  <si>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</si>
  <si>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</si>
  <si>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</si>
  <si>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</si>
  <si>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</si>
  <si>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</si>
  <si>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</si>
  <si>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</si>
  <si>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</si>
  <si>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</si>
  <si>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</si>
  <si>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</si>
  <si>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</si>
  <si>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</si>
  <si>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</si>
  <si>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</si>
  <si>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</si>
  <si>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</si>
  <si>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</si>
  <si>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</si>
  <si>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</si>
  <si>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</si>
  <si>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</si>
  <si>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</si>
  <si>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</si>
  <si>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</si>
  <si>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</si>
  <si>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</si>
  <si>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</si>
  <si>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</si>
  <si>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</si>
  <si>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</si>
  <si>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</si>
  <si>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</si>
  <si>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</si>
  <si>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</si>
  <si>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</si>
  <si>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</si>
  <si>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</si>
  <si>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</si>
  <si>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</si>
  <si>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</si>
  <si>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</si>
  <si>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</si>
  <si>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</si>
  <si>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</si>
  <si>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</si>
  <si>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</si>
  <si>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</si>
  <si>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</si>
  <si>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</si>
  <si>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</si>
  <si>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</si>
  <si>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</si>
  <si>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</si>
  <si>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</si>
  <si>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</si>
  <si>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</si>
  <si>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</si>
  <si>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</si>
  <si>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</si>
  <si>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</si>
  <si>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</si>
  <si>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</si>
  <si>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</si>
  <si>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</si>
  <si>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</si>
  <si>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</si>
  <si>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</si>
  <si>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</si>
  <si>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</si>
  <si>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</si>
  <si>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</si>
  <si>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</si>
  <si>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</si>
  <si>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</si>
  <si>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</si>
  <si>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</si>
  <si>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</si>
  <si>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</si>
  <si>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</si>
  <si>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</si>
  <si>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</si>
  <si>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</si>
  <si>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</si>
  <si>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</si>
  <si>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</si>
  <si>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</si>
  <si>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</si>
  <si>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</si>
  <si>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</si>
  <si>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</si>
  <si>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</si>
  <si>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</si>
  <si>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</si>
  <si>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</si>
  <si>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</si>
  <si>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</si>
  <si>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</si>
  <si>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</si>
  <si>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</si>
  <si>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</si>
  <si>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</si>
  <si>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</si>
  <si>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</si>
  <si>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</si>
  <si>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</si>
  <si>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</si>
  <si>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</si>
  <si>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</si>
  <si>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</si>
  <si>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</si>
  <si>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</si>
  <si>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</si>
  <si>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</si>
  <si>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</si>
  <si>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</si>
  <si>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</si>
  <si>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</si>
  <si>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</si>
  <si>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</si>
  <si>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</si>
  <si>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</si>
  <si>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</si>
  <si>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</si>
  <si>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</si>
  <si>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</si>
  <si>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</si>
  <si>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</si>
  <si>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</si>
  <si>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</si>
  <si>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</si>
  <si>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</si>
  <si>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</si>
  <si>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</si>
  <si>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</si>
  <si>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</si>
  <si>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</si>
  <si>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</si>
  <si>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</si>
  <si>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</si>
  <si>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</si>
  <si>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</si>
  <si>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</si>
  <si>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</si>
  <si>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</si>
  <si>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</si>
  <si>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</si>
  <si>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</si>
  <si>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</si>
  <si>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</si>
  <si>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</si>
  <si>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</si>
  <si>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</si>
  <si>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</si>
  <si>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</si>
  <si>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</si>
  <si>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</si>
  <si>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</si>
  <si>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</si>
  <si>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</si>
  <si>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</si>
  <si>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</si>
  <si>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</si>
  <si>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</si>
  <si>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</si>
  <si>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</si>
  <si>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</si>
  <si>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</si>
  <si>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</si>
  <si>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</si>
  <si>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</si>
  <si>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</si>
  <si>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</si>
  <si>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</si>
  <si>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</si>
  <si>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</si>
  <si>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</si>
  <si>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</si>
  <si>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</si>
  <si>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</si>
  <si>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</si>
  <si>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</si>
  <si>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</si>
  <si>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</si>
  <si>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</si>
  <si>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</si>
  <si>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</si>
  <si>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</si>
  <si>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</si>
  <si>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</si>
  <si>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</si>
  <si>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</si>
  <si>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</si>
  <si>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</si>
  <si>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</si>
  <si>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</si>
  <si>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</si>
  <si>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</si>
  <si>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</si>
  <si>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</si>
  <si>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</si>
  <si>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</si>
  <si>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</si>
  <si>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</si>
  <si>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</si>
  <si>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</si>
  <si>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</si>
  <si>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</si>
  <si>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</si>
  <si>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</si>
  <si>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</si>
  <si>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</si>
  <si>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</si>
  <si>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</si>
  <si>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</si>
  <si>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</si>
  <si>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</si>
  <si>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</si>
  <si>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</si>
  <si>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</si>
  <si>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</si>
  <si>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</si>
  <si>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</si>
  <si>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</si>
  <si>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</si>
  <si>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</si>
  <si>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</si>
  <si>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</si>
  <si>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</si>
  <si>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</si>
  <si>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</si>
  <si>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</si>
  <si>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</si>
  <si>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</si>
  <si>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</si>
  <si>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</si>
  <si>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</si>
  <si>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</si>
  <si>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</si>
  <si>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</si>
  <si>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</si>
  <si>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</si>
  <si>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</si>
  <si>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</si>
  <si>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</si>
  <si>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</si>
  <si>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</si>
  <si>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</si>
  <si>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</si>
  <si>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</si>
  <si>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</si>
  <si>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</si>
  <si>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</si>
  <si>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</si>
  <si>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</si>
  <si>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</si>
  <si>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</si>
  <si>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</si>
  <si>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</si>
  <si>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</si>
  <si>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</si>
  <si>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</si>
  <si>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</si>
  <si>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</si>
  <si>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</si>
  <si>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</si>
  <si>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</si>
  <si>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</si>
  <si>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</si>
  <si>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</si>
  <si>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</si>
  <si>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</si>
  <si>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</si>
  <si>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</si>
  <si>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</si>
  <si>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</si>
  <si>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</si>
  <si>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</si>
  <si>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</si>
  <si>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</si>
  <si>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</si>
  <si>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</si>
  <si>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</si>
  <si>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</si>
  <si>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</si>
  <si>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</si>
  <si>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</si>
  <si>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</si>
  <si>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</si>
  <si>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</si>
  <si>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</si>
  <si>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</si>
  <si>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</si>
  <si>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</si>
  <si>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</si>
  <si>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</si>
  <si>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</si>
  <si>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</si>
  <si>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</si>
  <si>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</si>
  <si>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</si>
  <si>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</si>
  <si>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</si>
  <si>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</si>
  <si>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</si>
  <si>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</si>
  <si>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</si>
  <si>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</si>
  <si>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</si>
  <si>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</si>
  <si>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</si>
  <si>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</si>
  <si>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</si>
  <si>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</si>
  <si>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</si>
  <si>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</si>
  <si>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</si>
  <si>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</si>
  <si>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</si>
  <si>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</si>
  <si>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</si>
  <si>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</si>
  <si>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</si>
  <si>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</si>
  <si>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</si>
  <si>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</si>
  <si>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</si>
  <si>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</si>
  <si>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</si>
  <si>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</si>
  <si>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</si>
  <si>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</si>
  <si>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</si>
  <si>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</si>
  <si>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</si>
  <si>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</si>
  <si>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</si>
  <si>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</si>
  <si>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</si>
  <si>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</si>
  <si>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</si>
  <si>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</si>
  <si>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</si>
  <si>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</si>
  <si>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</si>
  <si>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</si>
  <si>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</si>
  <si>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</si>
  <si>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</si>
  <si>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</si>
  <si>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</si>
  <si>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</si>
  <si>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</si>
  <si>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</si>
  <si>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</si>
  <si>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</si>
  <si>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</si>
  <si>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</si>
  <si>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</si>
  <si>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</si>
  <si>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</si>
  <si>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</si>
  <si>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</si>
  <si>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</si>
  <si>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</si>
  <si>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</si>
  <si>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</si>
  <si>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</si>
  <si>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</si>
  <si>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</si>
  <si>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</si>
  <si>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</si>
  <si>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</si>
  <si>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</si>
  <si>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</si>
  <si>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</si>
  <si>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</si>
  <si>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</si>
  <si>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</si>
  <si>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</si>
  <si>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</si>
  <si>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</si>
  <si>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</si>
  <si>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</si>
  <si>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</si>
  <si>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</si>
  <si>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</si>
  <si>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</si>
  <si>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</si>
  <si>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</si>
  <si>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</si>
  <si>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</si>
  <si>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</si>
  <si>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</si>
  <si>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</si>
  <si>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</si>
  <si>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</si>
  <si>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</si>
  <si>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</si>
  <si>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</si>
  <si>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</si>
  <si>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</si>
  <si>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</si>
  <si>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</si>
  <si>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</si>
  <si>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</si>
  <si>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</si>
  <si>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</si>
  <si>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</si>
  <si>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</si>
  <si>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</si>
  <si>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</si>
  <si>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</si>
  <si>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</si>
  <si>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</si>
  <si>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</si>
  <si>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</si>
  <si>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</si>
  <si>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</si>
  <si>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</si>
  <si>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</si>
  <si>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</si>
  <si>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</si>
  <si>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</si>
  <si>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</si>
  <si>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</si>
  <si>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</si>
  <si>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</si>
  <si>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</si>
  <si>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</si>
  <si>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</si>
  <si>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</si>
  <si>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</si>
  <si>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</si>
  <si>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</si>
  <si>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</si>
  <si>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</si>
  <si>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</si>
  <si>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</si>
  <si>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</si>
  <si>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</si>
  <si>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</si>
  <si>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</si>
  <si>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</si>
  <si>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</si>
  <si>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</si>
  <si>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</si>
  <si>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</si>
  <si>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</si>
  <si>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</si>
  <si>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</si>
  <si>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</si>
  <si>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</si>
  <si>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</si>
  <si>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</si>
  <si>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</si>
  <si>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</si>
  <si>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</si>
  <si>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</si>
  <si>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</si>
  <si>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</si>
  <si>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</si>
  <si>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</si>
  <si>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</si>
  <si>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</si>
  <si>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</si>
  <si>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</si>
  <si>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</si>
  <si>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</si>
  <si>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</si>
  <si>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</si>
  <si>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</si>
  <si>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</si>
  <si>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</si>
  <si>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</si>
  <si>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</si>
  <si>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</si>
  <si>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</si>
  <si>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</si>
  <si>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</si>
  <si>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</si>
  <si>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</si>
  <si>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</si>
  <si>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</si>
  <si>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</si>
  <si>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</si>
  <si>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</si>
  <si>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</si>
  <si>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</si>
  <si>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</si>
  <si>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</si>
  <si>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</si>
  <si>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</si>
  <si>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</si>
  <si>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</si>
  <si>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</si>
  <si>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</si>
  <si>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</si>
  <si>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</si>
  <si>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</si>
  <si>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</si>
  <si>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</si>
  <si>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</si>
  <si>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</si>
  <si>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</si>
  <si>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</si>
  <si>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</si>
  <si>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</si>
  <si>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</si>
  <si>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</si>
  <si>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</si>
  <si>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</si>
  <si>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</si>
  <si>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</si>
  <si>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</si>
  <si>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</si>
  <si>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</si>
  <si>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</si>
  <si>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</si>
  <si>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</si>
  <si>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</si>
  <si>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</si>
  <si>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</si>
  <si>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</si>
  <si>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</si>
  <si>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</si>
  <si>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</si>
  <si>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</si>
  <si>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</si>
  <si>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</si>
  <si>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</si>
  <si>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</si>
  <si>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</si>
  <si>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</si>
  <si>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</si>
  <si>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</si>
  <si>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</si>
  <si>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</si>
  <si>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</si>
  <si>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</si>
  <si>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</si>
  <si>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</si>
  <si>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</si>
  <si>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</si>
  <si>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</si>
  <si>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</si>
  <si>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</si>
  <si>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</si>
  <si>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</si>
  <si>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</si>
  <si>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</si>
  <si>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</si>
  <si>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</si>
  <si>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</si>
  <si>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</si>
  <si>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</si>
  <si>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</si>
  <si>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</si>
  <si>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</si>
  <si>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</si>
  <si>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</si>
  <si>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</si>
  <si>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</si>
  <si>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</si>
  <si>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</si>
  <si>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</si>
  <si>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</si>
  <si>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</si>
  <si>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</si>
  <si>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</si>
  <si>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</si>
  <si>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</si>
  <si>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</si>
  <si>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</si>
  <si>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</si>
  <si>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</si>
  <si>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</si>
  <si>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</si>
  <si>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</si>
  <si>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</si>
  <si>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</si>
  <si>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</si>
  <si>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</si>
  <si>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</si>
  <si>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</si>
  <si>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</si>
  <si>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</si>
  <si>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</si>
  <si>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</si>
  <si>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</si>
  <si>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</si>
  <si>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</si>
  <si>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</si>
  <si>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</si>
  <si>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</si>
  <si>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</si>
  <si>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</si>
  <si>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</si>
  <si>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</si>
  <si>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</si>
  <si>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</si>
  <si>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</si>
  <si>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</si>
  <si>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</si>
  <si>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</si>
  <si>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</si>
  <si>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</si>
  <si>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</si>
  <si>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</si>
  <si>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</si>
  <si>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</si>
  <si>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</si>
  <si>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</si>
  <si>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</si>
  <si>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</si>
  <si>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</si>
  <si>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</si>
  <si>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</si>
  <si>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</si>
  <si>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</si>
  <si>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</si>
  <si>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</si>
  <si>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</si>
  <si>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</si>
  <si>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</si>
  <si>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</si>
  <si>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</si>
  <si>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</si>
  <si>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</si>
  <si>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</si>
  <si>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</si>
  <si>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</si>
  <si>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</si>
  <si>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</si>
  <si>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</si>
  <si>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</si>
  <si>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</si>
  <si>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</si>
  <si>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</si>
  <si>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</si>
  <si>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</si>
  <si>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</si>
  <si>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</si>
  <si>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</si>
  <si>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</si>
  <si>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</si>
  <si>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</si>
  <si>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</si>
  <si>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</si>
  <si>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</si>
  <si>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</si>
  <si>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</si>
  <si>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</si>
  <si>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</si>
  <si>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</si>
  <si>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</si>
  <si>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</si>
  <si>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</si>
  <si>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</si>
  <si>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</si>
  <si>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</si>
  <si>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</si>
  <si>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</si>
  <si>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</si>
  <si>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</si>
  <si>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</si>
  <si>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</si>
  <si>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</si>
  <si>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</si>
  <si>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</si>
  <si>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</si>
  <si>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</si>
  <si>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</si>
  <si>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</si>
  <si>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</si>
  <si>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</si>
  <si>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</si>
  <si>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</si>
  <si>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</si>
  <si>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</si>
  <si>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</si>
  <si>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</si>
  <si>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</si>
  <si>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</si>
  <si>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</si>
  <si>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</si>
  <si>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</si>
  <si>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</si>
  <si>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</si>
  <si>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</si>
  <si>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</si>
  <si>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</si>
  <si>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</si>
  <si>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</si>
  <si>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</si>
  <si>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</si>
  <si>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</si>
  <si>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</si>
  <si>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</si>
  <si>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</si>
  <si>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</si>
  <si>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</si>
  <si>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</si>
  <si>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</si>
  <si>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</si>
  <si>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</si>
  <si>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</si>
  <si>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</si>
  <si>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</si>
  <si>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</si>
  <si>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</si>
  <si>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</si>
  <si>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</si>
  <si>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</si>
  <si>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</si>
  <si>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</si>
  <si>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</si>
  <si>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</si>
  <si>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</si>
  <si>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</si>
  <si>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</si>
  <si>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</si>
  <si>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</si>
  <si>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</si>
  <si>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</si>
  <si>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</si>
  <si>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</si>
  <si>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</si>
  <si>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</si>
  <si>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</si>
  <si>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</si>
  <si>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</si>
  <si>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</si>
  <si>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</si>
  <si>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</si>
  <si>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</si>
  <si>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</si>
  <si>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</si>
  <si>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</si>
  <si>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</si>
  <si>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</si>
  <si>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</si>
  <si>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</si>
  <si>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</si>
  <si>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</si>
  <si>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</si>
  <si>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</si>
  <si>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</si>
  <si>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</si>
  <si>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</si>
  <si>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</si>
  <si>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</si>
  <si>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</si>
  <si>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</si>
  <si>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</si>
  <si>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</si>
  <si>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</si>
  <si>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</si>
  <si>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</si>
  <si>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</si>
  <si>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</si>
  <si>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</si>
  <si>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</si>
  <si>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</si>
  <si>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</si>
  <si>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</si>
  <si>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</si>
  <si>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</si>
  <si>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</si>
  <si>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</si>
  <si>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</si>
  <si>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</si>
  <si>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</si>
  <si>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</si>
  <si>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</si>
  <si>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</si>
  <si>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</si>
  <si>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</si>
  <si>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</si>
  <si>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</si>
  <si>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</si>
  <si>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</si>
  <si>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</si>
  <si>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</si>
  <si>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</si>
  <si>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</si>
  <si>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</si>
  <si>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</si>
  <si>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</si>
  <si>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</si>
  <si>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</si>
  <si>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</si>
  <si>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</si>
  <si>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</si>
  <si>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</si>
  <si>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</si>
  <si>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</si>
  <si>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</si>
  <si>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</si>
  <si>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</si>
  <si>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</si>
  <si>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</si>
  <si>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</si>
  <si>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</si>
  <si>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</si>
  <si>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</si>
  <si>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</si>
  <si>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</si>
  <si>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</si>
  <si>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</si>
  <si>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</si>
  <si>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</si>
  <si>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</si>
  <si>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</si>
  <si>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</si>
  <si>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</si>
  <si>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</si>
  <si>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</si>
  <si>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</si>
  <si>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</si>
  <si>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</si>
  <si>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</si>
  <si>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</si>
  <si>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</si>
  <si>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</si>
  <si>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</si>
  <si>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</si>
  <si>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</si>
  <si>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</si>
  <si>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</si>
  <si>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</si>
  <si>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</si>
  <si>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</si>
  <si>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</si>
  <si>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</si>
  <si>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</si>
  <si>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</si>
  <si>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</si>
  <si>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</si>
  <si>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</si>
  <si>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</si>
  <si>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</si>
  <si>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</si>
  <si>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</si>
  <si>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</si>
  <si>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</si>
  <si>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</si>
  <si>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</si>
  <si>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</si>
  <si>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</si>
  <si>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</si>
  <si>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</si>
  <si>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</si>
  <si>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</si>
  <si>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</si>
  <si>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</si>
  <si>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</si>
  <si>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</si>
  <si>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</si>
  <si>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</si>
  <si>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</si>
  <si>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</si>
  <si>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</si>
  <si>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</si>
  <si>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</si>
  <si>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</si>
  <si>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</si>
  <si>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</si>
  <si>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</si>
  <si>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</si>
  <si>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</si>
  <si>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</si>
  <si>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</si>
  <si>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</si>
  <si>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</si>
  <si>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</si>
  <si>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</si>
  <si>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</si>
  <si>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</si>
  <si>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</si>
  <si>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</si>
  <si>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</si>
  <si>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</si>
  <si>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</si>
  <si>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</si>
  <si>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</si>
  <si>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</si>
  <si>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</si>
  <si>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</si>
  <si>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</si>
  <si>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</si>
  <si>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</si>
  <si>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</si>
  <si>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</si>
  <si>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</si>
  <si>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</si>
  <si>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</si>
  <si>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</si>
  <si>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</si>
  <si>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</si>
  <si>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</si>
  <si>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</si>
  <si>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</si>
  <si>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</si>
  <si>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</si>
  <si>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</si>
  <si>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</si>
  <si>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</si>
  <si>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</si>
  <si>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</si>
  <si>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</si>
  <si>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</si>
  <si>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</si>
  <si>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</si>
  <si>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</si>
  <si>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</si>
  <si>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</si>
  <si>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</si>
  <si>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</si>
  <si>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</si>
  <si>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</si>
  <si>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</si>
  <si>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</si>
  <si>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</si>
  <si>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</si>
  <si>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</si>
  <si>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</si>
  <si>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</si>
  <si>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</si>
  <si>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</si>
  <si>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</si>
  <si>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</si>
  <si>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</si>
  <si>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</si>
  <si>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</si>
  <si>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</si>
  <si>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</si>
  <si>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</si>
  <si>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</si>
  <si>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</si>
  <si>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</si>
  <si>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</si>
  <si>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</si>
  <si>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</si>
  <si>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</si>
  <si>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</si>
  <si>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</si>
  <si>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</si>
  <si>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</si>
  <si>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</si>
  <si>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</si>
  <si>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</si>
  <si>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</si>
  <si>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</si>
  <si>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</si>
  <si>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</si>
  <si>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</si>
  <si>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</si>
  <si>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</si>
  <si>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</si>
  <si>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</si>
  <si>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</si>
  <si>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</si>
  <si>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</si>
  <si>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</si>
  <si>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</si>
  <si>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</si>
  <si>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</si>
  <si>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</si>
  <si>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</si>
  <si>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</si>
  <si>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</si>
  <si>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</si>
  <si>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</si>
  <si>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</si>
  <si>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</si>
  <si>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</si>
  <si>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</si>
  <si>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</si>
  <si>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</si>
  <si>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</si>
  <si>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</si>
  <si>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</si>
  <si>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</si>
  <si>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</si>
  <si>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</si>
  <si>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</si>
  <si>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</si>
  <si>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</si>
  <si>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</si>
  <si>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</si>
  <si>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</si>
  <si>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</si>
  <si>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</si>
  <si>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</si>
  <si>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</si>
  <si>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</si>
  <si>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</si>
  <si>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</si>
  <si>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</si>
  <si>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</si>
  <si>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</si>
  <si>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</si>
  <si>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</si>
  <si>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</si>
  <si>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</si>
  <si>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</si>
  <si>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</si>
  <si>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</si>
  <si>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</si>
  <si>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</si>
  <si>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</si>
  <si>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</si>
  <si>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</si>
  <si>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</si>
  <si>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</si>
  <si>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</si>
  <si>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</si>
  <si>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</si>
  <si>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</si>
  <si>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</si>
  <si>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</si>
  <si>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</si>
  <si>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</si>
  <si>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</si>
  <si>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</si>
  <si>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</si>
  <si>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</si>
  <si>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</si>
  <si>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</si>
  <si>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</si>
  <si>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</si>
  <si>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</si>
  <si>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</si>
  <si>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</si>
  <si>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</si>
  <si>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</si>
  <si>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</si>
  <si>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</si>
  <si>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</si>
  <si>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</si>
  <si>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</si>
  <si>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</si>
  <si>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</si>
  <si>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</si>
  <si>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</si>
  <si>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</si>
  <si>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</si>
  <si>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</si>
  <si>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</si>
  <si>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</si>
  <si>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</si>
  <si>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</si>
  <si>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</si>
  <si>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</si>
  <si>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</si>
  <si>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</si>
  <si>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</si>
  <si>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</si>
  <si>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</si>
  <si>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</si>
  <si>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</si>
  <si>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</si>
  <si>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</si>
  <si>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</si>
  <si>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</si>
  <si>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</si>
  <si>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</si>
  <si>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</si>
  <si>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</si>
  <si>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</si>
  <si>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</si>
  <si>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</si>
  <si>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</si>
  <si>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</si>
  <si>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</si>
  <si>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</si>
  <si>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</si>
  <si>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</si>
  <si>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</si>
  <si>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</si>
  <si>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</si>
  <si>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</si>
  <si>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</si>
  <si>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</si>
  <si>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</si>
  <si>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</si>
  <si>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</si>
  <si>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</si>
  <si>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</si>
  <si>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</si>
  <si>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</si>
  <si>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</si>
  <si>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</si>
  <si>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</si>
  <si>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</si>
  <si>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</si>
  <si>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</si>
  <si>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</si>
  <si>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</si>
  <si>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</si>
  <si>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</si>
  <si>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</si>
  <si>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</si>
  <si>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</si>
  <si>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</si>
  <si>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</si>
  <si>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</si>
  <si>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</si>
  <si>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</si>
  <si>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</si>
  <si>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</si>
  <si>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</si>
  <si>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</si>
  <si>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</si>
  <si>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</si>
  <si>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</si>
  <si>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</si>
  <si>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</si>
  <si>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</si>
  <si>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</si>
  <si>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</si>
  <si>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</si>
  <si>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</si>
  <si>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</si>
  <si>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</si>
  <si>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</si>
  <si>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</si>
  <si>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</si>
  <si>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</si>
  <si>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</si>
  <si>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</si>
  <si>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</si>
  <si>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</si>
  <si>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</si>
  <si>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</si>
  <si>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</si>
  <si>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</si>
  <si>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</si>
  <si>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</si>
  <si>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</si>
  <si>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</si>
  <si>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</si>
  <si>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</si>
  <si>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</si>
  <si>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</si>
  <si>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</si>
  <si>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</si>
  <si>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</si>
  <si>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</si>
  <si>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</si>
  <si>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</si>
  <si>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</si>
  <si>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</si>
  <si>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</si>
  <si>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</si>
  <si>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</si>
  <si>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</si>
  <si>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</si>
  <si>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</si>
  <si>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</si>
  <si>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</si>
  <si>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</si>
  <si>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</si>
  <si>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</si>
  <si>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</si>
  <si>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</si>
  <si>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</si>
  <si>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</si>
  <si>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</si>
  <si>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</si>
  <si>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</si>
  <si>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</si>
  <si>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</si>
  <si>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</si>
  <si>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</si>
  <si>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</si>
  <si>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</si>
  <si>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</si>
  <si>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</si>
  <si>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</si>
  <si>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</si>
  <si>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</si>
  <si>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</si>
  <si>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</si>
  <si>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</si>
  <si>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</si>
  <si>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</si>
  <si>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</si>
  <si>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</si>
  <si>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</si>
  <si>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</si>
  <si>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</si>
  <si>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</si>
  <si>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</si>
  <si>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</si>
  <si>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</si>
  <si>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</si>
  <si>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</si>
  <si>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</si>
  <si>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</si>
  <si>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</si>
  <si>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</si>
  <si>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</si>
  <si>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</si>
  <si>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</si>
  <si>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</si>
  <si>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</si>
  <si>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</si>
  <si>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</si>
  <si>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</si>
  <si>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</si>
  <si>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</si>
  <si>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</si>
  <si>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</si>
  <si>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</si>
  <si>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</si>
  <si>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</si>
  <si>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</si>
  <si>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</si>
  <si>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</si>
  <si>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</si>
  <si>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</si>
  <si>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</si>
  <si>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</si>
  <si>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</si>
  <si>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</si>
  <si>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</si>
  <si>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</si>
  <si>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</si>
  <si>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</si>
  <si>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</si>
  <si>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</si>
  <si>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</si>
  <si>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</si>
  <si>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</si>
  <si>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</si>
  <si>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</si>
  <si>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</si>
  <si>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</si>
  <si>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</si>
  <si>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</si>
  <si>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</si>
  <si>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</si>
  <si>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</si>
  <si>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</si>
  <si>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</si>
  <si>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</si>
  <si>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</si>
  <si>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</si>
  <si>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</si>
  <si>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</si>
  <si>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</si>
  <si>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</si>
  <si>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</si>
  <si>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</si>
  <si>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</si>
  <si>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</si>
  <si>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</si>
  <si>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</si>
  <si>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</si>
  <si>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</si>
  <si>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</si>
  <si>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</si>
  <si>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</si>
  <si>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</si>
  <si>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</si>
  <si>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</si>
  <si>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</si>
  <si>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</si>
  <si>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</si>
  <si>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</si>
  <si>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</si>
  <si>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</si>
  <si>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</si>
  <si>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</si>
  <si>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</si>
  <si>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</si>
  <si>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</si>
  <si>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</si>
  <si>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</si>
  <si>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</si>
  <si>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</si>
  <si>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</si>
  <si>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</si>
  <si>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</si>
  <si>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</si>
  <si>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</si>
  <si>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</si>
  <si>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</si>
  <si>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</si>
  <si>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</si>
  <si>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</si>
  <si>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</si>
  <si>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</si>
  <si>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</si>
  <si>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</si>
  <si>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</si>
  <si>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</si>
  <si>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</si>
  <si>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</si>
  <si>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</si>
  <si>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</si>
  <si>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</si>
  <si>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</si>
  <si>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</si>
  <si>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</si>
  <si>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</si>
  <si>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</si>
  <si>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</si>
  <si>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</si>
  <si>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</si>
  <si>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</si>
  <si>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</si>
  <si>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</si>
  <si>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</si>
  <si>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</si>
  <si>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</si>
  <si>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</si>
  <si>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</si>
  <si>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</si>
  <si>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</si>
  <si>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</si>
  <si>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</si>
  <si>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</si>
  <si>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</si>
  <si>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</si>
  <si>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</si>
  <si>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</si>
  <si>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</si>
  <si>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</si>
  <si>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</si>
  <si>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</si>
  <si>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</si>
  <si>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</si>
  <si>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</si>
  <si>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</si>
  <si>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</si>
  <si>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</si>
  <si>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</si>
  <si>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</si>
  <si>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</si>
  <si>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</si>
  <si>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</si>
  <si>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</si>
  <si>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</si>
  <si>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</si>
  <si>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</si>
  <si>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</si>
  <si>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</si>
  <si>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</si>
  <si>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</si>
  <si>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</si>
  <si>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</si>
  <si>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</si>
  <si>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</si>
  <si>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</si>
  <si>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</si>
  <si>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</si>
  <si>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</si>
  <si>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</si>
  <si>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</si>
  <si>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</si>
  <si>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</si>
  <si>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</si>
  <si>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</si>
  <si>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</si>
  <si>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</si>
  <si>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</si>
  <si>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</si>
  <si>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</si>
  <si>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</si>
  <si>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</si>
  <si>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</si>
  <si>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</si>
  <si>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</si>
  <si>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</si>
  <si>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</si>
  <si>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</si>
  <si>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</si>
  <si>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</si>
  <si>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</si>
  <si>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</si>
  <si>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</si>
  <si>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</si>
  <si>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</si>
  <si>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</si>
  <si>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</si>
  <si>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</si>
  <si>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</si>
  <si>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</si>
  <si>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</si>
  <si>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</si>
  <si>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</si>
  <si>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</si>
  <si>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</si>
  <si>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</si>
  <si>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</si>
  <si>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</si>
  <si>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</si>
  <si>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</si>
  <si>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</si>
  <si>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</si>
  <si>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</si>
  <si>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</si>
  <si>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</si>
  <si>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</si>
  <si>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</si>
  <si>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</si>
  <si>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</si>
  <si>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</si>
  <si>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</si>
  <si>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</si>
  <si>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</si>
  <si>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</si>
  <si>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</si>
  <si>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</si>
  <si>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</si>
  <si>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</si>
  <si>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</si>
  <si>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</si>
  <si>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</si>
  <si>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</si>
  <si>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</si>
  <si>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</si>
  <si>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</si>
  <si>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</si>
  <si>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</si>
  <si>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</si>
  <si>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</si>
  <si>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</si>
  <si>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</si>
  <si>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</si>
  <si>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</si>
  <si>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</si>
  <si>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</si>
  <si>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</si>
  <si>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</si>
  <si>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</si>
  <si>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</si>
  <si>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</si>
  <si>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</si>
  <si>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</si>
  <si>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</si>
  <si>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</si>
  <si>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</si>
  <si>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</si>
  <si>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</si>
  <si>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</si>
  <si>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</si>
  <si>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</si>
  <si>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</si>
  <si>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</si>
  <si>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</si>
  <si>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</si>
  <si>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</si>
  <si>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</si>
  <si>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</si>
  <si>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</si>
  <si>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</si>
  <si>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</si>
  <si>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</si>
  <si>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</si>
  <si>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</si>
  <si>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</si>
  <si>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</si>
  <si>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</si>
  <si>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</si>
  <si>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</si>
  <si>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</si>
  <si>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</si>
  <si>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</si>
  <si>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</si>
  <si>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</si>
  <si>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</si>
  <si>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</si>
  <si>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</si>
  <si>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</si>
  <si>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</si>
  <si>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</si>
  <si>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</si>
  <si>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</si>
  <si>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</si>
  <si>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</si>
  <si>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</si>
  <si>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</si>
  <si>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</si>
  <si>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</si>
  <si>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</si>
  <si>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</si>
  <si>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</si>
  <si>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</si>
  <si>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</si>
  <si>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</si>
  <si>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</si>
  <si>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</si>
  <si>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</si>
  <si>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</si>
  <si>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</si>
  <si>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</si>
  <si>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</si>
  <si>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</si>
  <si>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</si>
  <si>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</si>
  <si>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</si>
  <si>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</si>
  <si>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</si>
  <si>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</si>
  <si>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</si>
  <si>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</si>
  <si>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</si>
  <si>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</si>
  <si>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</si>
  <si>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</si>
  <si>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</si>
  <si>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</si>
  <si>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</si>
  <si>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</si>
  <si>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</si>
  <si>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</si>
  <si>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</si>
  <si>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</si>
  <si>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</si>
  <si>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</si>
  <si>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</si>
  <si>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</si>
  <si>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</si>
  <si>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</si>
  <si>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</si>
  <si>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</si>
  <si>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</si>
  <si>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</si>
  <si>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</si>
  <si>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</si>
  <si>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</si>
  <si>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</si>
  <si>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</si>
  <si>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</si>
  <si>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</si>
  <si>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</si>
  <si>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</si>
  <si>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</si>
  <si>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</si>
  <si>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</si>
  <si>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</si>
  <si>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</si>
  <si>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</si>
  <si>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</si>
  <si>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</si>
  <si>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</si>
  <si>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</si>
  <si>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</si>
  <si>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</si>
  <si>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</si>
  <si>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</si>
  <si>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</si>
  <si>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</si>
  <si>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</si>
  <si>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</si>
  <si>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</si>
  <si>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</si>
  <si>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</si>
  <si>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</si>
  <si>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</si>
  <si>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</si>
  <si>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</si>
  <si>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</si>
  <si>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</si>
  <si>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</si>
  <si>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</si>
  <si>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</si>
  <si>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</si>
  <si>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</si>
  <si>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</si>
  <si>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</si>
  <si>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</si>
  <si>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</si>
  <si>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</si>
  <si>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</si>
  <si>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</si>
  <si>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</si>
  <si>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</si>
  <si>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</si>
  <si>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</si>
  <si>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</si>
  <si>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</si>
  <si>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</si>
  <si>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</si>
  <si>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</si>
  <si>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</si>
  <si>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</si>
  <si>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</si>
  <si>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</si>
  <si>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</si>
  <si>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</si>
  <si>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</si>
  <si>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</si>
  <si>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</si>
  <si>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</si>
  <si>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</si>
  <si>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</si>
  <si>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</si>
  <si>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</si>
  <si>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</si>
  <si>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</si>
  <si>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</si>
  <si>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</si>
  <si>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</si>
  <si>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</si>
  <si>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</si>
  <si>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</si>
  <si>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</si>
  <si>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</si>
  <si>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</si>
  <si>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</si>
  <si>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</si>
  <si>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</si>
  <si>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</si>
  <si>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</si>
  <si>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</si>
  <si>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</si>
  <si>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</si>
  <si>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</si>
  <si>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</si>
  <si>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</si>
  <si>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</si>
  <si>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</si>
  <si>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</si>
  <si>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</si>
  <si>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</si>
  <si>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</si>
  <si>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</si>
  <si>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</si>
  <si>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</si>
  <si>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</si>
  <si>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</si>
  <si>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</si>
  <si>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</si>
  <si>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</si>
  <si>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</si>
  <si>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</si>
  <si>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</si>
  <si>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</si>
  <si>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</si>
  <si>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</si>
  <si>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</si>
  <si>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</si>
  <si>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</si>
  <si>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</si>
  <si>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</si>
  <si>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</si>
  <si>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</si>
  <si>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</si>
  <si>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</si>
  <si>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</si>
  <si>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</si>
  <si>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</si>
  <si>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</si>
  <si>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</si>
  <si>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</si>
  <si>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</si>
  <si>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</si>
  <si>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</si>
  <si>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</si>
  <si>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</si>
  <si>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</si>
  <si>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</si>
  <si>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</si>
  <si>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</si>
  <si>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</si>
  <si>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</si>
  <si>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</si>
  <si>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</si>
  <si>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</si>
  <si>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</si>
  <si>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</si>
  <si>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</si>
  <si>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</si>
  <si>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</si>
  <si>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</si>
  <si>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</si>
  <si>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</si>
  <si>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</si>
  <si>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</si>
  <si>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</si>
  <si>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</si>
  <si>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</si>
  <si>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</si>
  <si>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</si>
  <si>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</si>
  <si>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</si>
  <si>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</si>
  <si>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</si>
  <si>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</si>
  <si>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</si>
  <si>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</si>
  <si>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</si>
  <si>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</si>
  <si>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</si>
  <si>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</si>
  <si>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</si>
  <si>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</si>
  <si>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</si>
  <si>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</si>
  <si>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</si>
  <si>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</si>
  <si>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</si>
  <si>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</si>
  <si>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</si>
  <si>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</si>
  <si>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</si>
  <si>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</si>
  <si>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</si>
  <si>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</si>
  <si>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</si>
  <si>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</si>
  <si>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</si>
  <si>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</si>
  <si>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</si>
  <si>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</si>
  <si>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</si>
  <si>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</si>
  <si>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</si>
  <si>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</si>
  <si>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</si>
  <si>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</si>
  <si>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</si>
  <si>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</si>
  <si>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</si>
  <si>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</si>
  <si>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</si>
  <si>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</si>
  <si>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</si>
  <si>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</si>
  <si>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</si>
  <si>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</si>
  <si>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</si>
  <si>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</si>
  <si>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</si>
  <si>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</si>
  <si>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</si>
  <si>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</si>
  <si>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</si>
  <si>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</si>
  <si>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</si>
  <si>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</si>
  <si>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</si>
  <si>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</si>
  <si>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</si>
  <si>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</si>
  <si>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</si>
  <si>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</si>
  <si>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</si>
  <si>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</si>
  <si>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</si>
  <si>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</si>
  <si>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</si>
  <si>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</si>
  <si>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</si>
  <si>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</si>
  <si>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</si>
  <si>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</si>
  <si>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</si>
  <si>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</si>
  <si>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</si>
  <si>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</si>
  <si>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</si>
  <si>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</si>
  <si>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</si>
  <si>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</si>
  <si>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</si>
  <si>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</si>
  <si>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</si>
  <si>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</si>
  <si>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</si>
  <si>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</si>
  <si>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</si>
  <si>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</si>
  <si>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</si>
  <si>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</si>
  <si>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</si>
  <si>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</si>
  <si>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</si>
  <si>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</si>
  <si>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</si>
  <si>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</si>
  <si>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</si>
  <si>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</si>
  <si>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</si>
  <si>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</si>
  <si>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</si>
  <si>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</si>
  <si>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</si>
  <si>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</si>
  <si>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</si>
  <si>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</si>
  <si>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</si>
  <si>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</si>
  <si>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</si>
  <si>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</si>
  <si>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</si>
  <si>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</si>
  <si>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</si>
  <si>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</si>
  <si>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</si>
  <si>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</si>
  <si>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</si>
  <si>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</si>
  <si>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</si>
  <si>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</si>
  <si>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</si>
  <si>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</si>
  <si>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</si>
  <si>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</si>
  <si>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</si>
  <si>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</si>
  <si>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</si>
  <si>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</si>
  <si>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</si>
  <si>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</si>
  <si>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</si>
  <si>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</si>
  <si>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</si>
  <si>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</si>
  <si>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</si>
  <si>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</si>
  <si>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</si>
  <si>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</si>
  <si>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</si>
  <si>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</si>
  <si>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</si>
  <si>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</si>
  <si>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</si>
  <si>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</si>
  <si>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</si>
  <si>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</si>
  <si>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</si>
  <si>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</si>
  <si>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</si>
  <si>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</si>
  <si>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</si>
  <si>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</si>
  <si>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</si>
  <si>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</si>
  <si>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</si>
  <si>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</si>
  <si>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</si>
  <si>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</si>
  <si>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</si>
  <si>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</si>
  <si>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</si>
  <si>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</si>
  <si>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</si>
  <si>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</si>
  <si>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</si>
  <si>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</si>
  <si>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</si>
  <si>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</si>
  <si>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</si>
  <si>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</si>
  <si>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</si>
  <si>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</si>
  <si>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</si>
  <si>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</si>
  <si>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</si>
  <si>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</si>
  <si>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</si>
  <si>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</si>
  <si>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</si>
  <si>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</si>
  <si>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</si>
  <si>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</si>
  <si>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</si>
  <si>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</si>
  <si>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</si>
  <si>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</si>
  <si>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</si>
  <si>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</si>
  <si>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</si>
  <si>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</si>
  <si>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</si>
  <si>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</si>
  <si>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</si>
  <si>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</si>
  <si>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</si>
  <si>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</si>
  <si>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</si>
  <si>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</si>
  <si>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</si>
  <si>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</si>
  <si>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</si>
  <si>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</si>
  <si>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</si>
  <si>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</si>
  <si>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</si>
  <si>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</si>
  <si>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</si>
  <si>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</si>
  <si>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</si>
  <si>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</si>
  <si>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</si>
  <si>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</si>
  <si>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</si>
  <si>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</si>
  <si>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</si>
  <si>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</si>
  <si>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</si>
  <si>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</si>
  <si>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</si>
  <si>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</si>
  <si>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</si>
  <si>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</si>
  <si>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</si>
  <si>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</si>
  <si>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</si>
  <si>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</si>
  <si>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</si>
  <si>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</si>
  <si>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</si>
  <si>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</si>
  <si>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</si>
  <si>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</si>
  <si>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</si>
  <si>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</si>
  <si>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</si>
  <si>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</si>
  <si>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</si>
  <si>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</si>
  <si>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</si>
  <si>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</si>
  <si>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</si>
  <si>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</si>
  <si>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</si>
  <si>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</si>
  <si>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</si>
  <si>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</si>
  <si>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</si>
  <si>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</si>
  <si>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</si>
  <si>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</si>
  <si>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</si>
  <si>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</si>
  <si>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</si>
  <si>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</si>
  <si>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</si>
  <si>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</si>
  <si>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</si>
  <si>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</si>
  <si>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</si>
  <si>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</si>
  <si>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</si>
  <si>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</si>
  <si>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</si>
  <si>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</si>
  <si>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</si>
  <si>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</si>
  <si>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</si>
  <si>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</si>
  <si>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</si>
  <si>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</si>
  <si>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</si>
  <si>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</si>
  <si>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</si>
  <si>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</si>
  <si>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</si>
  <si>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</si>
  <si>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</si>
  <si>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</si>
  <si>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</si>
  <si>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</si>
  <si>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</si>
  <si>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</si>
  <si>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</si>
  <si>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</si>
  <si>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</si>
  <si>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</si>
  <si>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</si>
  <si>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</si>
  <si>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</si>
  <si>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</si>
  <si>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</si>
  <si>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</si>
  <si>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</si>
  <si>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</si>
  <si>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</si>
  <si>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</si>
  <si>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</si>
  <si>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</si>
  <si>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</si>
  <si>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</si>
  <si>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</si>
  <si>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</si>
  <si>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</si>
  <si>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</si>
  <si>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</si>
  <si>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</si>
  <si>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</si>
  <si>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</si>
  <si>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</si>
  <si>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</si>
  <si>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</si>
  <si>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</si>
  <si>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</si>
  <si>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</si>
  <si>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</si>
  <si>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</si>
  <si>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</si>
  <si>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</si>
  <si>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</si>
  <si>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</si>
  <si>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</si>
  <si>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</si>
  <si>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</si>
  <si>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</si>
  <si>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</si>
  <si>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</si>
  <si>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</si>
  <si>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</si>
  <si>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</si>
  <si>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</si>
  <si>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</si>
  <si>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</si>
  <si>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</si>
  <si>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</si>
  <si>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</si>
  <si>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</si>
  <si>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</si>
  <si>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</si>
  <si>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</si>
  <si>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</si>
  <si>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</si>
  <si>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</si>
  <si>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</si>
  <si>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</si>
  <si>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</si>
  <si>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</si>
  <si>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</si>
  <si>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</si>
  <si>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</si>
  <si>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</si>
  <si>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</si>
  <si>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</si>
  <si>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</si>
  <si>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</si>
  <si>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</si>
  <si>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</si>
  <si>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</si>
  <si>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</si>
  <si>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</si>
  <si>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</si>
  <si>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</si>
  <si>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</si>
  <si>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</si>
  <si>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</si>
  <si>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</si>
  <si>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</si>
  <si>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</si>
  <si>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</si>
  <si>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</si>
  <si>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</si>
  <si>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</si>
  <si>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</si>
  <si>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</si>
  <si>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</si>
  <si>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</si>
  <si>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</si>
  <si>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</si>
  <si>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</si>
  <si>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</si>
  <si>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</si>
  <si>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</si>
  <si>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</si>
  <si>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</si>
  <si>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</si>
  <si>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</si>
  <si>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</si>
  <si>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</si>
  <si>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</si>
  <si>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</si>
  <si>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</si>
  <si>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</si>
  <si>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</si>
  <si>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</si>
  <si>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</si>
  <si>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</si>
  <si>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</si>
  <si>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</si>
  <si>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</si>
  <si>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</si>
  <si>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</si>
  <si>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</si>
  <si>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</si>
  <si>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</si>
  <si>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</si>
  <si>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</si>
  <si>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</si>
  <si>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</si>
  <si>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</si>
  <si>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</si>
  <si>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</si>
  <si>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</si>
  <si>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</si>
  <si>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</si>
  <si>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</si>
  <si>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</si>
  <si>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</si>
  <si>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</si>
  <si>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</si>
  <si>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</si>
  <si>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</si>
  <si>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</si>
  <si>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</si>
  <si>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</si>
  <si>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</si>
  <si>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</si>
  <si>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</si>
  <si>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</si>
  <si>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</si>
  <si>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</si>
  <si>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</si>
  <si>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</si>
  <si>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</si>
  <si>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</si>
  <si>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</si>
  <si>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</si>
  <si>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</si>
  <si>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</si>
  <si>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</si>
  <si>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</si>
  <si>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</si>
  <si>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</si>
  <si>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</si>
  <si>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</si>
  <si>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</si>
  <si>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</si>
  <si>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</si>
  <si>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</si>
  <si>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</si>
  <si>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</si>
  <si>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</si>
  <si>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</si>
  <si>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</si>
  <si>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</si>
  <si>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</si>
  <si>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</si>
  <si>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</si>
  <si>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</si>
  <si>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</si>
  <si>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</si>
  <si>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</si>
  <si>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</si>
  <si>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</si>
  <si>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</si>
  <si>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</si>
  <si>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</si>
  <si>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</si>
  <si>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</si>
  <si>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</si>
  <si>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</si>
  <si>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</si>
  <si>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</si>
  <si>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</si>
  <si>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</si>
  <si>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</si>
  <si>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</si>
  <si>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</si>
  <si>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</si>
  <si>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</si>
  <si>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</si>
  <si>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</si>
  <si>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</si>
  <si>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</si>
  <si>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</si>
  <si>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</si>
  <si>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</si>
  <si>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</si>
  <si>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</si>
  <si>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</si>
  <si>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</si>
  <si>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</si>
  <si>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</si>
  <si>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</si>
  <si>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</si>
  <si>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</si>
  <si>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</si>
  <si>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</si>
  <si>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</si>
  <si>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</si>
  <si>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</si>
  <si>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</si>
  <si>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</si>
  <si>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</si>
  <si>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</si>
  <si>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</si>
  <si>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</si>
  <si>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</si>
  <si>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</si>
  <si>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</si>
  <si>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</si>
  <si>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</si>
  <si>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</si>
  <si>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</si>
  <si>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</si>
  <si>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</si>
  <si>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</si>
  <si>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</si>
  <si>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</si>
  <si>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</si>
  <si>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</si>
  <si>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</si>
  <si>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</si>
  <si>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</si>
  <si>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</si>
  <si>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</si>
  <si>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</si>
  <si>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</si>
  <si>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</si>
  <si>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</si>
  <si>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</si>
  <si>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</si>
  <si>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</si>
  <si>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</si>
  <si>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</si>
  <si>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</si>
  <si>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</si>
  <si>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</si>
  <si>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</si>
  <si>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</si>
  <si>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</si>
  <si>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</si>
  <si>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</si>
  <si>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</si>
  <si>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</si>
  <si>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</si>
  <si>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</si>
  <si>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</si>
  <si>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</si>
  <si>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</si>
  <si>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</si>
  <si>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</si>
  <si>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</si>
  <si>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</si>
  <si>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</si>
  <si>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</si>
  <si>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</si>
  <si>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</si>
  <si>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</si>
  <si>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</si>
  <si>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</si>
  <si>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</si>
  <si>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</si>
  <si>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</si>
  <si>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</si>
  <si>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</si>
  <si>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</si>
  <si>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</si>
  <si>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</si>
  <si>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</si>
  <si>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</si>
  <si>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</si>
  <si>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</si>
  <si>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</si>
  <si>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</si>
  <si>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</si>
  <si>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</si>
  <si>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</si>
  <si>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</si>
  <si>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</si>
  <si>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</si>
  <si>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</si>
  <si>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</si>
  <si>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</si>
  <si>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</si>
  <si>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</si>
  <si>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</si>
  <si>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</si>
  <si>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</si>
  <si>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</si>
  <si>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</si>
  <si>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</si>
  <si>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</si>
  <si>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</si>
  <si>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</si>
  <si>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</si>
  <si>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</si>
  <si>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</si>
  <si>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</si>
  <si>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</si>
  <si>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</si>
  <si>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</si>
  <si>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</si>
  <si>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</si>
  <si>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</si>
  <si>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</si>
  <si>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</si>
  <si>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</si>
  <si>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</si>
  <si>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</si>
  <si>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</si>
  <si>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</si>
  <si>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</si>
  <si>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</si>
  <si>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</si>
  <si>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</si>
  <si>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</si>
  <si>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</si>
  <si>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</si>
  <si>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</si>
  <si>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</si>
  <si>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</si>
  <si>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</si>
  <si>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</si>
  <si>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</si>
  <si>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</si>
  <si>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</si>
  <si>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</si>
  <si>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</si>
  <si>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</si>
  <si>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</si>
  <si>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</si>
  <si>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</si>
  <si>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</si>
  <si>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</si>
  <si>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</si>
  <si>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</si>
  <si>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</si>
  <si>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</si>
  <si>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</si>
  <si>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</si>
  <si>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</si>
  <si>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</si>
  <si>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</si>
  <si>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</si>
  <si>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</si>
  <si>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</si>
  <si>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</si>
  <si>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</si>
  <si>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</si>
  <si>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</si>
  <si>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</si>
  <si>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</si>
  <si>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</si>
  <si>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</si>
  <si>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</si>
  <si>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</si>
  <si>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</si>
  <si>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</si>
  <si>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</si>
  <si>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</si>
  <si>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</si>
  <si>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</si>
  <si>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</si>
  <si>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</si>
  <si>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</si>
  <si>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</si>
  <si>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</si>
  <si>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</si>
  <si>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</si>
  <si>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</si>
  <si>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</si>
  <si>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</si>
  <si>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</si>
  <si>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</si>
  <si>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</si>
  <si>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</si>
  <si>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</si>
  <si>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</si>
  <si>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</si>
  <si>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</si>
  <si>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</si>
  <si>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</si>
  <si>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</si>
  <si>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</si>
  <si>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</si>
  <si>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</si>
  <si>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</si>
  <si>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</si>
  <si>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</si>
  <si>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</si>
  <si>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</si>
  <si>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</si>
  <si>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</si>
  <si>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</si>
  <si>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</si>
  <si>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</si>
  <si>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</si>
  <si>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</si>
  <si>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</si>
  <si>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</si>
  <si>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</si>
  <si>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</si>
  <si>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</si>
  <si>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</si>
  <si>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</si>
  <si>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</si>
  <si>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</si>
  <si>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</si>
  <si>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</si>
  <si>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</si>
  <si>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</si>
  <si>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</si>
  <si>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</si>
  <si>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</si>
  <si>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</si>
  <si>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</si>
  <si>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</si>
  <si>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</si>
  <si>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</si>
  <si>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</si>
  <si>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</si>
  <si>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</si>
  <si>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</si>
  <si>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</si>
  <si>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</si>
  <si>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</si>
  <si>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</si>
  <si>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</si>
  <si>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</si>
  <si>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</si>
  <si>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</si>
  <si>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</si>
  <si>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</si>
  <si>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</si>
  <si>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</si>
  <si>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</si>
  <si>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</si>
  <si>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</si>
  <si>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</si>
  <si>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</si>
  <si>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</si>
  <si>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</si>
  <si>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</si>
  <si>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</si>
  <si>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</si>
  <si>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</si>
  <si>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</si>
  <si>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</si>
  <si>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</si>
  <si>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</si>
  <si>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</si>
  <si>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</si>
  <si>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</si>
  <si>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</si>
  <si>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</si>
  <si>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</si>
  <si>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</si>
  <si>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</si>
  <si>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</si>
  <si>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</si>
  <si>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</si>
  <si>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</si>
  <si>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</si>
  <si>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</si>
  <si>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</si>
  <si>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</si>
  <si>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</si>
  <si>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</si>
  <si>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</si>
  <si>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</si>
  <si>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</si>
  <si>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</si>
  <si>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</si>
  <si>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</si>
  <si>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</si>
  <si>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</si>
  <si>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</si>
  <si>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</si>
  <si>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</si>
  <si>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</si>
  <si>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</si>
  <si>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</si>
  <si>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</si>
  <si>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</si>
  <si>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</si>
  <si>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</si>
  <si>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</si>
  <si>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</si>
  <si>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</si>
  <si>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</si>
  <si>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</si>
  <si>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</si>
  <si>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</si>
  <si>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</si>
  <si>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</si>
  <si>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</si>
  <si>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</si>
  <si>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</si>
  <si>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</si>
  <si>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</si>
  <si>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</si>
  <si>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</si>
  <si>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</si>
  <si>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</si>
  <si>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</si>
  <si>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</si>
  <si>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</si>
  <si>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</si>
  <si>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</si>
  <si>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</si>
  <si>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</si>
  <si>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</si>
  <si>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</si>
  <si>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</si>
  <si>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</si>
  <si>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</si>
  <si>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</si>
  <si>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</si>
  <si>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</si>
  <si>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</si>
  <si>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</si>
  <si>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</si>
  <si>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</si>
  <si>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</si>
  <si>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</si>
  <si>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</si>
  <si>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</si>
  <si>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</si>
  <si>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</si>
  <si>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</si>
  <si>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</si>
  <si>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</si>
  <si>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</si>
  <si>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</si>
  <si>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</si>
  <si>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</si>
  <si>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</si>
  <si>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</si>
  <si>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</si>
  <si>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</si>
  <si>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</si>
  <si>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</si>
  <si>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</si>
  <si>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</si>
  <si>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</si>
  <si>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</si>
  <si>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</si>
  <si>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</si>
  <si>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</si>
  <si>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</si>
  <si>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</si>
  <si>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</si>
  <si>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</si>
  <si>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</si>
  <si>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</si>
  <si>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</si>
  <si>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</si>
  <si>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</si>
  <si>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</si>
  <si>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</si>
  <si>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</si>
  <si>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</si>
  <si>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</si>
  <si>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</si>
  <si>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</si>
  <si>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</si>
  <si>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</si>
  <si>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</si>
  <si>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</si>
  <si>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</si>
  <si>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</si>
  <si>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</si>
  <si>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</si>
  <si>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</si>
  <si>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</si>
  <si>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</si>
  <si>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</si>
  <si>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</si>
  <si>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</si>
  <si>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</si>
  <si>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</si>
  <si>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</si>
  <si>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</si>
  <si>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</si>
  <si>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</si>
  <si>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</si>
  <si>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</si>
  <si>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</si>
  <si>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</si>
  <si>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</si>
  <si>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</si>
  <si>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</si>
  <si>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</si>
  <si>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</si>
  <si>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</si>
  <si>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</si>
  <si>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</si>
  <si>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</si>
  <si>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</si>
  <si>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</si>
  <si>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</si>
  <si>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</si>
  <si>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</si>
  <si>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</si>
  <si>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</si>
  <si>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</si>
  <si>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</si>
  <si>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</si>
  <si>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</si>
  <si>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</si>
  <si>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</si>
  <si>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</si>
  <si>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</si>
  <si>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</si>
  <si>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</si>
  <si>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</si>
  <si>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</si>
  <si>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</si>
  <si>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</si>
  <si>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</si>
  <si>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</si>
  <si>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</si>
  <si>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</si>
  <si>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</si>
  <si>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</si>
  <si>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</si>
  <si>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</si>
  <si>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</si>
  <si>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</si>
  <si>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</si>
  <si>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</si>
  <si>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</si>
  <si>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</si>
  <si>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</si>
  <si>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</si>
  <si>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</si>
  <si>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</si>
  <si>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</si>
  <si>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</si>
  <si>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</si>
  <si>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</si>
  <si>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</si>
  <si>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</si>
  <si>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</si>
  <si>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</si>
  <si>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</si>
  <si>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</si>
  <si>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</si>
  <si>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</si>
  <si>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</si>
  <si>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</si>
  <si>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</si>
  <si>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</si>
  <si>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</si>
  <si>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</si>
  <si>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</si>
  <si>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</si>
  <si>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</si>
  <si>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</si>
  <si>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</si>
  <si>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</si>
  <si>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</si>
  <si>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</si>
  <si>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</si>
  <si>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</si>
  <si>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</si>
  <si>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</si>
  <si>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</si>
  <si>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</si>
  <si>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</si>
  <si>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</si>
  <si>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</si>
  <si>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</si>
  <si>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</si>
  <si>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</si>
  <si>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</si>
  <si>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</si>
  <si>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</si>
  <si>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</si>
  <si>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</si>
  <si>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</si>
  <si>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</si>
  <si>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</si>
  <si>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</si>
  <si>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</si>
  <si>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</si>
  <si>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</si>
  <si>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</si>
  <si>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</si>
  <si>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</si>
  <si>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</si>
  <si>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</si>
  <si>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</si>
  <si>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</si>
  <si>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</si>
  <si>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</si>
  <si>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</si>
  <si>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</si>
  <si>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</si>
  <si>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</si>
  <si>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</si>
  <si>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</si>
  <si>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</si>
  <si>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</si>
  <si>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</si>
  <si>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</si>
  <si>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</si>
  <si>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</si>
  <si>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</si>
  <si>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</si>
  <si>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</si>
  <si>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</si>
  <si>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</si>
  <si>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</si>
  <si>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</si>
  <si>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</si>
  <si>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</si>
  <si>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</si>
  <si>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</si>
  <si>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</si>
  <si>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</si>
  <si>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</si>
  <si>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</si>
  <si>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</si>
  <si>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</si>
  <si>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</si>
  <si>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</si>
  <si>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</si>
  <si>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</si>
  <si>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</si>
  <si>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</si>
  <si>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</si>
  <si>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</si>
  <si>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</si>
  <si>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</si>
  <si>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</si>
  <si>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</si>
  <si>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</si>
  <si>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</si>
  <si>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</si>
  <si>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</si>
  <si>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</si>
  <si>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</si>
  <si>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</si>
  <si>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</si>
  <si>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</si>
  <si>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</si>
  <si>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</si>
  <si>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</si>
  <si>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</si>
  <si>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</si>
  <si>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</si>
  <si>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</si>
  <si>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</si>
  <si>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</si>
  <si>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</si>
  <si>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</si>
  <si>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</si>
  <si>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</si>
  <si>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</si>
  <si>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</si>
  <si>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</si>
  <si>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</si>
  <si>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</si>
  <si>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</si>
  <si>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</si>
  <si>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</si>
  <si>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</si>
  <si>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</si>
  <si>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</si>
  <si>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</si>
  <si>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</si>
  <si>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</si>
  <si>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</si>
  <si>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</si>
  <si>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</si>
  <si>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</si>
  <si>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</si>
  <si>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</si>
  <si>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</si>
  <si>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</si>
  <si>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</si>
  <si>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</si>
  <si>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</si>
  <si>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</si>
  <si>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</si>
  <si>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</si>
  <si>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</si>
  <si>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</si>
  <si>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</si>
  <si>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</si>
  <si>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</si>
  <si>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</si>
  <si>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</si>
  <si>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</si>
  <si>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</si>
  <si>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</si>
  <si>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</si>
  <si>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</si>
  <si>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</si>
  <si>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</si>
  <si>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</si>
  <si>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</si>
  <si>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</si>
  <si>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</si>
  <si>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</si>
  <si>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</si>
  <si>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</si>
  <si>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</si>
  <si>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</si>
  <si>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</si>
  <si>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</si>
  <si>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</si>
  <si>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</si>
  <si>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</si>
  <si>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</si>
  <si>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</si>
  <si>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</si>
  <si>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</si>
  <si>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</si>
  <si>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</si>
  <si>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</si>
  <si>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</si>
  <si>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</si>
  <si>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</si>
  <si>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</si>
  <si>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</si>
  <si>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</si>
  <si>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</si>
  <si>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</si>
  <si>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</si>
  <si>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</si>
  <si>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</si>
  <si>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</si>
  <si>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</si>
  <si>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</si>
  <si>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</si>
  <si>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</si>
  <si>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</si>
  <si>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</si>
  <si>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</si>
  <si>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</si>
  <si>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</si>
  <si>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</si>
  <si>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</si>
  <si>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</si>
  <si>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</si>
  <si>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</si>
  <si>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</si>
  <si>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</si>
  <si>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</si>
  <si>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</si>
  <si>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</si>
  <si>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</si>
  <si>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</si>
  <si>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</si>
  <si>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</si>
  <si>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</si>
  <si>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</si>
  <si>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</si>
  <si>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</si>
  <si>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</si>
  <si>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</si>
  <si>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</si>
  <si>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</si>
  <si>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</si>
  <si>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</si>
  <si>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</si>
  <si>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</si>
  <si>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</si>
  <si>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</si>
  <si>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</si>
  <si>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</si>
  <si>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</si>
  <si>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</si>
  <si>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</si>
  <si>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</si>
  <si>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</si>
  <si>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</si>
  <si>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</si>
  <si>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</si>
  <si>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</si>
  <si>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</si>
  <si>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</si>
  <si>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</si>
  <si>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</si>
  <si>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</si>
  <si>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</si>
  <si>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</si>
  <si>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</si>
  <si>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</si>
  <si>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</si>
  <si>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</si>
  <si>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</si>
  <si>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</si>
  <si>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</si>
  <si>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</si>
  <si>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</si>
  <si>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</si>
  <si>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</si>
  <si>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</si>
  <si>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</si>
  <si>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</si>
  <si>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</si>
  <si>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</si>
  <si>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</si>
  <si>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</si>
  <si>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</si>
  <si>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</si>
  <si>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</si>
  <si>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</si>
  <si>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</si>
  <si>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</si>
  <si>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</si>
  <si>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</si>
  <si>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</si>
  <si>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</si>
  <si>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</si>
  <si>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</si>
  <si>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</si>
  <si>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</si>
  <si>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</si>
  <si>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</si>
  <si>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</si>
  <si>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</si>
  <si>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</si>
  <si>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</si>
  <si>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</si>
  <si>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</si>
  <si>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</si>
  <si>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</si>
  <si>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</si>
  <si>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</si>
  <si>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</si>
  <si>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</si>
  <si>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</si>
  <si>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</si>
  <si>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</si>
  <si>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</si>
  <si>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</si>
  <si>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</si>
  <si>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</si>
  <si>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</si>
  <si>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</si>
  <si>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</si>
  <si>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</si>
  <si>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</si>
  <si>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</si>
  <si>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</si>
  <si>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</si>
  <si>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</si>
  <si>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</si>
  <si>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</si>
  <si>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</si>
  <si>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</si>
  <si>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</si>
  <si>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</si>
  <si>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</si>
  <si>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</si>
  <si>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</si>
  <si>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</si>
  <si>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</si>
  <si>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</si>
  <si>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</si>
  <si>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</si>
  <si>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</si>
  <si>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</si>
  <si>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</si>
  <si>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</si>
  <si>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</si>
  <si>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</si>
  <si>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</si>
  <si>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</si>
  <si>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</si>
  <si>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</si>
  <si>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</si>
  <si>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</si>
  <si>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</si>
  <si>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</si>
  <si>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</si>
  <si>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</si>
  <si>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</si>
  <si>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</si>
  <si>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</si>
  <si>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</si>
  <si>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</si>
  <si>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</si>
  <si>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</si>
  <si>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</si>
  <si>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</si>
  <si>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</si>
  <si>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</si>
  <si>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</si>
  <si>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</si>
  <si>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</si>
  <si>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</si>
  <si>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</si>
  <si>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</si>
  <si>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</si>
  <si>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</si>
  <si>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</si>
  <si>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</si>
  <si>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</si>
  <si>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</si>
  <si>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</si>
  <si>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</si>
  <si>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</si>
  <si>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</si>
  <si>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</si>
  <si>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</si>
  <si>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</si>
  <si>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</si>
  <si>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</si>
  <si>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</si>
  <si>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</si>
  <si>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</si>
  <si>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</si>
  <si>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</si>
  <si>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</si>
  <si>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</si>
  <si>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</si>
  <si>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</si>
  <si>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</si>
  <si>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</si>
  <si>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</si>
  <si>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</si>
  <si>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</si>
  <si>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</si>
  <si>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</si>
  <si>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</si>
  <si>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</si>
  <si>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</si>
  <si>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</si>
  <si>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</si>
  <si>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</si>
  <si>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</si>
  <si>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</si>
  <si>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</si>
  <si>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</si>
  <si>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</si>
  <si>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</si>
  <si>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</si>
  <si>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</si>
  <si>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</si>
  <si>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</si>
  <si>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</si>
  <si>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</si>
  <si>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</si>
  <si>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</si>
  <si>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</si>
  <si>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</si>
  <si>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</si>
  <si>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</si>
  <si>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</si>
  <si>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</si>
  <si>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</si>
  <si>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</si>
  <si>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</si>
  <si>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</si>
  <si>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</si>
  <si>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</si>
  <si>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</si>
  <si>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</si>
  <si>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</si>
  <si>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</si>
  <si>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</si>
  <si>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</si>
  <si>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</si>
  <si>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</si>
  <si>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</si>
  <si>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</si>
  <si>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</si>
  <si>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</si>
  <si>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</si>
  <si>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</si>
  <si>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</si>
  <si>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</si>
  <si>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</si>
  <si>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</si>
  <si>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</si>
  <si>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</si>
  <si>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</si>
  <si>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</si>
  <si>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</si>
  <si>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</si>
  <si>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</si>
  <si>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</si>
  <si>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</si>
  <si>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</si>
  <si>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</si>
  <si>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</si>
  <si>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</si>
  <si>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</si>
  <si>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</si>
  <si>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</si>
  <si>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</si>
  <si>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</si>
  <si>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</si>
  <si>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</si>
  <si>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</si>
  <si>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</si>
  <si>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</si>
  <si>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</si>
  <si>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</si>
  <si>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</si>
  <si>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</si>
  <si>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</si>
  <si>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</si>
  <si>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</si>
  <si>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</si>
  <si>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</si>
  <si>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</si>
  <si>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</si>
  <si>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</si>
  <si>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</si>
  <si>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</si>
  <si>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</si>
  <si>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</si>
  <si>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</si>
  <si>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</si>
  <si>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</si>
  <si>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</si>
  <si>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</si>
  <si>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</si>
  <si>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</si>
  <si>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</si>
  <si>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</si>
  <si>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</si>
  <si>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</si>
  <si>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</si>
  <si>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</si>
  <si>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</si>
  <si>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</si>
  <si>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</si>
  <si>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</si>
  <si>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</si>
  <si>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</si>
  <si>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</si>
  <si>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</si>
  <si>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</si>
  <si>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</si>
  <si>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</si>
  <si>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</si>
  <si>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</si>
  <si>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</si>
  <si>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</si>
  <si>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</si>
  <si>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</si>
  <si>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</si>
  <si>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</si>
  <si>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</si>
  <si>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</si>
  <si>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</si>
  <si>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</si>
  <si>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</si>
  <si>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</si>
  <si>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</si>
  <si>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</si>
  <si>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</si>
  <si>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</si>
  <si>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</si>
  <si>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</si>
  <si>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</si>
  <si>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</si>
  <si>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</si>
  <si>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</si>
  <si>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</si>
  <si>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</si>
  <si>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</si>
  <si>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</si>
  <si>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</si>
  <si>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</si>
  <si>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</si>
  <si>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</si>
  <si>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</si>
  <si>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</si>
  <si>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</si>
  <si>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</si>
  <si>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</si>
  <si>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</si>
  <si>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</si>
  <si>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</si>
  <si>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</si>
  <si>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</si>
  <si>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</si>
  <si>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</si>
  <si>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</si>
  <si>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</si>
  <si>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</si>
  <si>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</si>
  <si>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</si>
  <si>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</si>
  <si>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</si>
  <si>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</si>
  <si>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</si>
  <si>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</si>
  <si>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</si>
  <si>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</si>
  <si>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</si>
  <si>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</si>
  <si>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</si>
  <si>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</si>
  <si>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</si>
  <si>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</si>
  <si>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</si>
  <si>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</si>
  <si>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</si>
  <si>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</si>
  <si>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</si>
  <si>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</si>
  <si>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</si>
  <si>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</si>
  <si>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</si>
  <si>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</si>
  <si>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</si>
  <si>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</si>
  <si>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</si>
  <si>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</si>
  <si>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</si>
  <si>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</si>
  <si>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</si>
  <si>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</si>
  <si>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</si>
  <si>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</si>
  <si>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</si>
  <si>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</si>
  <si>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</si>
  <si>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</si>
  <si>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</si>
  <si>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</si>
  <si>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</si>
  <si>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</si>
  <si>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</si>
  <si>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</si>
  <si>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</si>
  <si>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</si>
  <si>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</si>
  <si>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</si>
  <si>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</si>
  <si>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</si>
  <si>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</si>
  <si>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</si>
  <si>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</si>
  <si>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</si>
  <si>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</si>
  <si>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</si>
  <si>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</si>
  <si>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</si>
  <si>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</si>
  <si>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</si>
  <si>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</si>
  <si>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</si>
  <si>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</si>
  <si>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</si>
  <si>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</si>
  <si>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</si>
  <si>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</si>
  <si>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</si>
  <si>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</si>
  <si>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</si>
  <si>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</si>
  <si>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</si>
  <si>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</si>
  <si>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</si>
  <si>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</si>
  <si>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</si>
  <si>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</si>
  <si>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</si>
  <si>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</si>
  <si>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</si>
  <si>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</si>
  <si>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</si>
  <si>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</si>
  <si>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</si>
  <si>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</si>
  <si>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</si>
  <si>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</si>
  <si>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</si>
  <si>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</si>
  <si>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</si>
  <si>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</si>
  <si>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</si>
  <si>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</si>
  <si>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</si>
  <si>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</si>
  <si>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</si>
  <si>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</si>
  <si>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</si>
  <si>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</si>
  <si>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</si>
  <si>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</si>
  <si>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</si>
  <si>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</si>
  <si>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</si>
  <si>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</si>
  <si>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</si>
  <si>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</si>
  <si>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</si>
  <si>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</si>
  <si>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</si>
  <si>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</si>
  <si>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</si>
  <si>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</si>
  <si>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</si>
  <si>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</si>
  <si>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</si>
  <si>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</si>
  <si>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</si>
  <si>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</si>
  <si>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</si>
  <si>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</si>
  <si>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</si>
  <si>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</si>
  <si>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</si>
  <si>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</si>
  <si>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</si>
  <si>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</si>
  <si>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</si>
  <si>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</si>
  <si>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</si>
  <si>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</si>
  <si>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</si>
  <si>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</si>
  <si>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</si>
  <si>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</si>
  <si>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</si>
  <si>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</si>
  <si>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</si>
  <si>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</si>
  <si>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</si>
  <si>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</si>
  <si>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</si>
  <si>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</si>
  <si>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</si>
  <si>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</si>
  <si>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</si>
  <si>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</si>
  <si>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</si>
  <si>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</si>
  <si>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</si>
  <si>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</si>
  <si>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</si>
  <si>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</si>
  <si>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</si>
  <si>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</si>
  <si>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</si>
  <si>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</si>
  <si>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</si>
  <si>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</si>
  <si>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</si>
  <si>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</si>
  <si>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</si>
  <si>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</si>
  <si>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</si>
  <si>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</si>
  <si>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</si>
  <si>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</si>
  <si>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</si>
  <si>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</si>
  <si>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</si>
  <si>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</si>
  <si>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</si>
  <si>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</si>
  <si>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</si>
  <si>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</si>
  <si>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</si>
  <si>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</si>
  <si>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</si>
  <si>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</si>
  <si>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</si>
  <si>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</si>
  <si>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</si>
  <si>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</si>
  <si>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</si>
  <si>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</si>
  <si>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</si>
  <si>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</si>
  <si>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</si>
  <si>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</si>
  <si>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</si>
  <si>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</si>
  <si>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</si>
  <si>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</si>
  <si>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</si>
  <si>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</si>
  <si>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</si>
  <si>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</si>
  <si>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</si>
  <si>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</si>
  <si>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</si>
  <si>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</si>
  <si>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</si>
  <si>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</si>
  <si>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</si>
  <si>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</si>
  <si>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</si>
  <si>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</si>
  <si>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</si>
  <si>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</si>
  <si>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</si>
  <si>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</si>
  <si>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</si>
  <si>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</si>
  <si>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</si>
  <si>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</si>
  <si>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</si>
  <si>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</si>
  <si>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</si>
  <si>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</si>
  <si>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</si>
  <si>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</si>
  <si>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</si>
  <si>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</si>
  <si>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</si>
  <si>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</si>
  <si>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</si>
  <si>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</si>
  <si>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</si>
  <si>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</si>
  <si>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</si>
  <si>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</si>
  <si>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</si>
  <si>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</si>
  <si>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</si>
  <si>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</si>
  <si>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</si>
  <si>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</si>
  <si>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</si>
  <si>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</si>
  <si>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</si>
  <si>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</si>
  <si>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</si>
  <si>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</si>
  <si>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</si>
  <si>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</si>
  <si>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</si>
  <si>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</si>
  <si>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</si>
  <si>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</si>
  <si>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</si>
  <si>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</si>
  <si>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</si>
  <si>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</si>
  <si>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</si>
  <si>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</si>
  <si>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</si>
  <si>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</si>
  <si>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</si>
  <si>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</si>
  <si>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</si>
  <si>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</si>
  <si>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</si>
  <si>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</si>
  <si>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</si>
  <si>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</si>
  <si>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</si>
  <si>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</si>
  <si>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</si>
  <si>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</si>
  <si>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</si>
  <si>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</si>
  <si>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</si>
  <si>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</si>
  <si>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</si>
  <si>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</si>
  <si>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</si>
  <si>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</si>
  <si>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</si>
  <si>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</si>
  <si>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</si>
  <si>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</si>
  <si>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</si>
  <si>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</si>
  <si>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</si>
  <si>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</si>
  <si>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</si>
  <si>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</si>
  <si>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</si>
  <si>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</si>
  <si>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</si>
  <si>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</si>
  <si>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</si>
  <si>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</si>
  <si>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</si>
  <si>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</si>
  <si>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</si>
  <si>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</si>
  <si>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</si>
  <si>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</si>
  <si>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</si>
  <si>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</si>
  <si>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</si>
  <si>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</si>
  <si>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</si>
  <si>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</si>
  <si>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</si>
  <si>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</si>
  <si>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</si>
  <si>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</si>
  <si>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</si>
  <si>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</si>
  <si>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</si>
  <si>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</si>
  <si>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</si>
  <si>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</si>
  <si>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</si>
  <si>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</si>
  <si>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</si>
  <si>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</si>
  <si>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</si>
  <si>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</si>
  <si>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</si>
  <si>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</si>
  <si>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</si>
  <si>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</si>
  <si>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</si>
  <si>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</si>
  <si>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</si>
  <si>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</si>
  <si>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</si>
  <si>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</si>
  <si>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</si>
  <si>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</si>
  <si>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</si>
  <si>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</si>
  <si>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</si>
  <si>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</si>
  <si>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</si>
  <si>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</si>
  <si>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</si>
  <si>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</si>
  <si>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</si>
  <si>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</si>
  <si>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</si>
  <si>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</si>
  <si>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</si>
  <si>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</si>
  <si>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</si>
  <si>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</si>
  <si>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</si>
  <si>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</si>
  <si>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</si>
  <si>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</si>
  <si>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</si>
  <si>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</si>
  <si>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</si>
  <si>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</si>
  <si>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</si>
  <si>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</si>
  <si>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</si>
  <si>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</si>
  <si>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</si>
  <si>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</si>
  <si>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</si>
  <si>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</si>
  <si>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</si>
  <si>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</si>
  <si>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</si>
  <si>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</si>
  <si>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</si>
  <si>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</si>
  <si>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</si>
  <si>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</si>
  <si>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</si>
  <si>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</si>
  <si>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</si>
  <si>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</si>
  <si>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</si>
  <si>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</si>
  <si>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</si>
  <si>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</si>
  <si>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</si>
  <si>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</si>
  <si>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</si>
  <si>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</si>
  <si>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</si>
  <si>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</si>
  <si>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</si>
  <si>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</si>
  <si>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</si>
  <si>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</si>
  <si>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</si>
  <si>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</si>
  <si>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</si>
  <si>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</si>
  <si>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</si>
  <si>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</si>
  <si>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</si>
  <si>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</si>
  <si>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</si>
  <si>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</si>
  <si>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</si>
  <si>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</si>
  <si>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</si>
  <si>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</si>
  <si>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</si>
  <si>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</si>
  <si>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</si>
  <si>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</si>
  <si>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</si>
  <si>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</si>
  <si>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</si>
  <si>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</si>
  <si>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</si>
  <si>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</si>
  <si>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</si>
  <si>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</si>
  <si>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</si>
  <si>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</si>
  <si>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</si>
  <si>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</si>
  <si>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</si>
  <si>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</si>
  <si>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</si>
  <si>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</si>
  <si>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</si>
  <si>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</si>
  <si>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</si>
  <si>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</si>
  <si>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</si>
  <si>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</si>
  <si>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</si>
  <si>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</si>
  <si>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</si>
  <si>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</si>
  <si>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</si>
  <si>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</si>
  <si>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</si>
  <si>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</si>
  <si>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</si>
  <si>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</si>
  <si>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</si>
  <si>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</si>
  <si>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</si>
  <si>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</si>
  <si>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</si>
  <si>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</si>
  <si>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</si>
  <si>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</si>
  <si>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</si>
  <si>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</si>
  <si>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</si>
  <si>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</si>
  <si>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</si>
  <si>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</si>
  <si>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</si>
  <si>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</si>
  <si>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</si>
  <si>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</si>
  <si>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</si>
  <si>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</si>
  <si>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</si>
  <si>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</si>
  <si>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</si>
  <si>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</si>
  <si>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</si>
  <si>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</si>
  <si>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</si>
  <si>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</si>
  <si>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</si>
  <si>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</si>
  <si>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</si>
  <si>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</si>
  <si>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</si>
  <si>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</si>
  <si>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</si>
  <si>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</si>
  <si>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</si>
  <si>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</si>
  <si>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</si>
  <si>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</si>
  <si>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</si>
  <si>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</si>
  <si>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</si>
  <si>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</si>
  <si>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</si>
  <si>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</si>
  <si>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</si>
  <si>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</si>
  <si>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</si>
  <si>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</si>
  <si>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</si>
  <si>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</si>
  <si>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</si>
  <si>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</si>
  <si>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</si>
  <si>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</si>
  <si>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</si>
  <si>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</si>
  <si>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</si>
  <si>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</si>
  <si>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</si>
  <si>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</si>
  <si>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</si>
  <si>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</si>
  <si>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</si>
  <si>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</si>
  <si>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</si>
  <si>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</si>
  <si>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</si>
  <si>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</si>
  <si>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</si>
  <si>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</si>
  <si>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</si>
  <si>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</si>
  <si>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</si>
  <si>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</si>
  <si>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</si>
  <si>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</si>
  <si>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</si>
  <si>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</si>
  <si>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</si>
  <si>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</si>
  <si>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</si>
  <si>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</si>
  <si>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</si>
  <si>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</si>
  <si>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</si>
  <si>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</si>
  <si>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</si>
  <si>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</si>
  <si>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</si>
  <si>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</si>
  <si>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</si>
  <si>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</si>
  <si>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</si>
  <si>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</si>
  <si>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</si>
  <si>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</si>
  <si>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</si>
  <si>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</si>
  <si>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</si>
  <si>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</si>
  <si>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</si>
  <si>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</si>
  <si>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</si>
  <si>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</si>
  <si>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</si>
  <si>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</si>
  <si>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</si>
  <si>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</si>
  <si>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</si>
  <si>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</si>
  <si>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</si>
  <si>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</si>
  <si>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</si>
  <si>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</si>
  <si>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</si>
  <si>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</si>
  <si>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</si>
  <si>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</si>
  <si>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</si>
  <si>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</si>
  <si>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</si>
  <si>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</si>
  <si>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</si>
  <si>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</si>
  <si>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</si>
  <si>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</si>
  <si>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</si>
  <si>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</si>
  <si>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</si>
  <si>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</si>
  <si>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</si>
  <si>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</si>
  <si>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</si>
  <si>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</si>
  <si>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</si>
  <si>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</si>
  <si>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</si>
  <si>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</si>
  <si>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</si>
  <si>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</si>
  <si>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</si>
  <si>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</si>
  <si>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</si>
  <si>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</si>
  <si>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</si>
  <si>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</si>
  <si>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</si>
  <si>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</si>
  <si>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</si>
  <si>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</si>
  <si>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</si>
  <si>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</si>
  <si>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</si>
  <si>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</si>
  <si>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</si>
  <si>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</si>
  <si>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</si>
  <si>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</si>
  <si>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</si>
  <si>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</si>
  <si>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</si>
  <si>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</si>
  <si>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</si>
  <si>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</si>
  <si>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</si>
  <si>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</si>
  <si>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</si>
  <si>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</si>
  <si>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</si>
  <si>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</si>
  <si>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</si>
  <si>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</si>
  <si>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</si>
  <si>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</si>
  <si>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</si>
  <si>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</si>
  <si>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</si>
  <si>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</si>
  <si>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</si>
  <si>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</si>
  <si>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</si>
  <si>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</si>
  <si>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</si>
  <si>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</si>
  <si>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</si>
  <si>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</si>
  <si>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</si>
  <si>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</si>
  <si>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</si>
  <si>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</si>
  <si>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</si>
  <si>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</si>
  <si>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</si>
  <si>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</si>
  <si>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</si>
  <si>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</si>
  <si>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</si>
  <si>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</si>
  <si>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</si>
  <si>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</si>
  <si>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</si>
  <si>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</si>
  <si>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</si>
  <si>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</si>
  <si>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</si>
  <si>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</si>
  <si>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</si>
  <si>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</si>
  <si>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</si>
  <si>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</si>
  <si>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</si>
  <si>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</si>
  <si>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</si>
  <si>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</si>
  <si>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</si>
  <si>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</si>
  <si>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</si>
  <si>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</si>
  <si>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</si>
  <si>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</si>
  <si>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</si>
  <si>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</si>
  <si>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</si>
  <si>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</si>
  <si>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</si>
  <si>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</si>
  <si>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</si>
  <si>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</si>
  <si>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</si>
  <si>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</si>
  <si>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</si>
  <si>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</si>
  <si>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</si>
  <si>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</si>
  <si>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</si>
  <si>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</si>
  <si>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</si>
  <si>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</si>
  <si>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</si>
  <si>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</si>
  <si>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</si>
  <si>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</si>
  <si>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</si>
  <si>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</si>
  <si>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</si>
  <si>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</si>
  <si>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</si>
  <si>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</si>
  <si>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</si>
  <si>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</si>
  <si>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</si>
  <si>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</si>
  <si>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</si>
  <si>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</si>
  <si>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</si>
  <si>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</si>
  <si>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</si>
  <si>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</si>
  <si>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</si>
  <si>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</si>
  <si>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</si>
  <si>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</si>
  <si>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</si>
  <si>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</si>
  <si>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</si>
  <si>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</si>
  <si>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</si>
  <si>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</si>
  <si>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</si>
  <si>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</si>
  <si>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</si>
  <si>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</si>
  <si>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</si>
  <si>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</si>
  <si>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</si>
  <si>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</si>
  <si>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</si>
  <si>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</si>
  <si>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</si>
  <si>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</si>
  <si>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</si>
  <si>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</si>
  <si>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</si>
  <si>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</si>
  <si>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</si>
  <si>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</si>
  <si>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</si>
  <si>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</si>
  <si>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</si>
  <si>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</si>
  <si>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</si>
  <si>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</si>
  <si>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</si>
  <si>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</si>
  <si>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</si>
  <si>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</si>
  <si>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</si>
  <si>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</si>
  <si>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</si>
  <si>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</si>
  <si>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</si>
  <si>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</si>
  <si>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</si>
  <si>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</si>
  <si>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</si>
  <si>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</si>
  <si>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</si>
  <si>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</si>
  <si>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</si>
  <si>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</si>
  <si>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</si>
  <si>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</si>
  <si>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</si>
  <si>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</si>
  <si>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</si>
  <si>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</si>
  <si>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</si>
  <si>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</si>
  <si>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</si>
  <si>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</si>
  <si>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</si>
  <si>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</si>
  <si>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</si>
  <si>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</si>
  <si>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</si>
  <si>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</si>
  <si>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</si>
  <si>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</si>
  <si>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</si>
  <si>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</si>
  <si>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</si>
  <si>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</si>
  <si>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</si>
  <si>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</si>
  <si>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</si>
  <si>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</si>
  <si>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</si>
  <si>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</si>
  <si>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</si>
  <si>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</si>
  <si>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</si>
  <si>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</si>
  <si>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</si>
  <si>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</si>
  <si>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</si>
  <si>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</si>
  <si>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</si>
  <si>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</si>
  <si>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</si>
  <si>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</si>
  <si>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</si>
  <si>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</si>
  <si>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</si>
  <si>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</si>
  <si>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</si>
  <si>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</si>
  <si>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</si>
  <si>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</si>
  <si>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</si>
  <si>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</si>
  <si>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</si>
  <si>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</si>
  <si>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</si>
  <si>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</si>
  <si>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</si>
  <si>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</si>
  <si>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</si>
  <si>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</si>
  <si>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</si>
  <si>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</si>
  <si>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</si>
  <si>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</si>
  <si>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</si>
  <si>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</si>
  <si>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</si>
  <si>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</si>
  <si>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</si>
  <si>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</si>
  <si>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</si>
  <si>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</si>
  <si>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</si>
  <si>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</si>
  <si>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</si>
  <si>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</si>
  <si>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</si>
  <si>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</si>
  <si>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</si>
  <si>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</si>
  <si>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</si>
  <si>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</si>
  <si>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</si>
  <si>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</si>
  <si>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</si>
  <si>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</si>
  <si>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</si>
  <si>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</si>
  <si>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</si>
  <si>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</si>
  <si>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</si>
  <si>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</si>
  <si>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</si>
  <si>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</si>
  <si>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</si>
  <si>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</si>
  <si>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</si>
  <si>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</si>
  <si>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</si>
  <si>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</si>
  <si>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</si>
  <si>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</si>
  <si>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</si>
  <si>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</si>
  <si>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</si>
  <si>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</si>
  <si>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</si>
  <si>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</si>
  <si>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</si>
  <si>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</si>
  <si>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</si>
  <si>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</si>
  <si>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</si>
  <si>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</si>
  <si>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</si>
  <si>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</si>
  <si>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</si>
  <si>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</si>
  <si>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</si>
  <si>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</si>
  <si>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</si>
  <si>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</si>
  <si>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</si>
  <si>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</si>
  <si>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</si>
  <si>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</si>
  <si>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</si>
  <si>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</si>
  <si>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</si>
  <si>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</si>
  <si>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</si>
  <si>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</si>
  <si>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</si>
  <si>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</si>
  <si>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</si>
  <si>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</si>
  <si>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</si>
  <si>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</si>
  <si>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</si>
  <si>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</si>
  <si>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</si>
  <si>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</si>
  <si>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</si>
  <si>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</si>
  <si>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</si>
  <si>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</si>
  <si>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</si>
  <si>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</si>
  <si>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</si>
  <si>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</si>
  <si>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</si>
  <si>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</si>
  <si>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</si>
  <si>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</si>
  <si>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</si>
  <si>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</si>
  <si>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</si>
  <si>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</si>
  <si>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</si>
  <si>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</si>
  <si>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</si>
  <si>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</si>
  <si>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</si>
  <si>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</si>
  <si>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</si>
  <si>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</si>
  <si>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</si>
  <si>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</si>
  <si>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</si>
  <si>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</si>
  <si>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</si>
  <si>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</si>
  <si>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</si>
  <si>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</si>
  <si>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</si>
  <si>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</si>
  <si>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</si>
  <si>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</si>
  <si>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</si>
  <si>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</si>
  <si>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</si>
  <si>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</si>
  <si>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</si>
  <si>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</si>
  <si>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</si>
  <si>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</si>
  <si>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</si>
  <si>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</si>
  <si>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</si>
  <si>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</si>
  <si>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</si>
  <si>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</si>
  <si>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</si>
  <si>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</si>
  <si>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</si>
  <si>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</si>
  <si>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</si>
  <si>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</si>
  <si>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</si>
  <si>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</si>
  <si>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</si>
  <si>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</si>
  <si>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</si>
  <si>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</si>
  <si>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</si>
  <si>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</si>
  <si>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</si>
  <si>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</si>
  <si>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</si>
  <si>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</si>
  <si>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</si>
  <si>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</si>
  <si>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</si>
  <si>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</si>
  <si>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</si>
  <si>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</si>
  <si>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</si>
  <si>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</si>
  <si>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</si>
  <si>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</si>
  <si>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</si>
  <si>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</si>
  <si>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</si>
  <si>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</si>
  <si>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</si>
  <si>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</si>
  <si>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</si>
  <si>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</si>
  <si>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</si>
  <si>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</si>
  <si>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</si>
  <si>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</si>
  <si>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</si>
  <si>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</si>
  <si>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</si>
  <si>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</si>
  <si>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</si>
  <si>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</si>
  <si>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</si>
  <si>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</si>
  <si>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</si>
  <si>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</si>
  <si>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</si>
  <si>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</si>
  <si>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</si>
  <si>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</si>
  <si>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</si>
  <si>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</si>
  <si>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</si>
  <si>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</si>
  <si>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</si>
  <si>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</si>
  <si>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</si>
  <si>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</si>
  <si>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</si>
  <si>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</si>
  <si>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</si>
  <si>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</si>
  <si>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</si>
  <si>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</si>
  <si>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</si>
  <si>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</si>
  <si>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</si>
  <si>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</si>
  <si>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</si>
  <si>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</si>
  <si>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</si>
  <si>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</si>
  <si>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</si>
  <si>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</si>
  <si>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</si>
  <si>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</si>
  <si>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</si>
  <si>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</si>
  <si>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</si>
  <si>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</si>
  <si>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</si>
  <si>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</si>
  <si>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</si>
  <si>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</si>
  <si>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</si>
  <si>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</si>
  <si>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</si>
  <si>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</si>
  <si>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</si>
  <si>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</si>
  <si>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</si>
  <si>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</si>
  <si>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</si>
  <si>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</si>
  <si>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</si>
  <si>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</si>
  <si>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</si>
  <si>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</si>
  <si>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</si>
  <si>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</si>
  <si>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</si>
  <si>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</si>
  <si>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</si>
  <si>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</si>
  <si>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</si>
  <si>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</si>
  <si>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</si>
  <si>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</si>
  <si>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</si>
  <si>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</si>
  <si>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</si>
  <si>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</si>
  <si>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</si>
  <si>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</si>
  <si>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</si>
  <si>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</si>
  <si>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</si>
  <si>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</si>
  <si>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</si>
  <si>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</si>
  <si>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</si>
  <si>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</si>
  <si>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</si>
  <si>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</si>
  <si>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</si>
  <si>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</si>
  <si>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</si>
  <si>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</si>
  <si>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</si>
  <si>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</si>
  <si>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</si>
  <si>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</si>
  <si>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</si>
  <si>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</si>
  <si>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</si>
  <si>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</si>
  <si>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</si>
  <si>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</si>
  <si>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</si>
  <si>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</si>
  <si>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</si>
  <si>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</si>
  <si>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</si>
  <si>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</si>
  <si>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</si>
  <si>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</si>
  <si>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</si>
  <si>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</si>
  <si>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</si>
  <si>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</si>
  <si>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</si>
  <si>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</si>
  <si>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</si>
  <si>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</si>
  <si>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</si>
  <si>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</si>
  <si>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</si>
  <si>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</si>
  <si>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</si>
  <si>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</si>
  <si>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</si>
  <si>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</si>
  <si>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</si>
  <si>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</si>
  <si>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</si>
  <si>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</si>
  <si>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</si>
  <si>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</si>
  <si>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</si>
  <si>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</si>
  <si>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</si>
  <si>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</si>
  <si>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</si>
  <si>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</si>
  <si>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</si>
  <si>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</si>
  <si>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</si>
  <si>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</si>
  <si>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</si>
  <si>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</si>
  <si>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</si>
  <si>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</si>
  <si>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</si>
  <si>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</si>
  <si>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</si>
  <si>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</si>
  <si>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</si>
  <si>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</si>
  <si>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</si>
  <si>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</si>
  <si>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</si>
  <si>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</si>
  <si>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</si>
  <si>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</si>
  <si>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</si>
  <si>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</si>
  <si>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</si>
  <si>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</si>
  <si>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</si>
  <si>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</si>
  <si>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</si>
  <si>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</si>
  <si>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</si>
  <si>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</si>
  <si>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</si>
  <si>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</si>
  <si>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</si>
  <si>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</si>
  <si>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</si>
  <si>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</si>
  <si>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</si>
  <si>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</si>
  <si>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</si>
  <si>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</si>
  <si>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</si>
  <si>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</si>
  <si>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</si>
  <si>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</si>
  <si>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</si>
  <si>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</si>
  <si>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</si>
  <si>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</si>
  <si>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</si>
  <si>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</si>
  <si>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</si>
  <si>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</si>
  <si>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</si>
  <si>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</si>
  <si>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</si>
  <si>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</si>
  <si>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</si>
  <si>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</si>
  <si>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</si>
  <si>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</si>
  <si>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</si>
  <si>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</si>
  <si>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</si>
  <si>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</si>
  <si>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</si>
  <si>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</si>
  <si>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</si>
  <si>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</si>
  <si>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</si>
  <si>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</si>
  <si>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</si>
  <si>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</si>
  <si>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</si>
  <si>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</si>
  <si>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</si>
  <si>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</si>
  <si>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</si>
  <si>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</si>
  <si>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</si>
  <si>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</si>
  <si>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</si>
  <si>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</si>
  <si>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</si>
  <si>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</si>
  <si>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</si>
  <si>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</si>
  <si>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</si>
  <si>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</si>
  <si>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</si>
  <si>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</si>
  <si>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</si>
  <si>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</si>
  <si>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</si>
  <si>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</si>
  <si>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</si>
  <si>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</si>
  <si>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</si>
  <si>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</si>
  <si>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</si>
  <si>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</si>
  <si>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</si>
  <si>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</si>
  <si>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</si>
  <si>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</si>
  <si>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</si>
  <si>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</si>
  <si>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</si>
  <si>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</si>
  <si>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</si>
  <si>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</si>
  <si>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</si>
  <si>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</si>
  <si>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</si>
  <si>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</si>
  <si>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</si>
  <si>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</si>
  <si>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</si>
  <si>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</si>
  <si>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</si>
  <si>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</si>
  <si>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</si>
  <si>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</si>
  <si>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</si>
  <si>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</si>
  <si>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</si>
  <si>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</si>
  <si>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</si>
  <si>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</si>
  <si>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</si>
  <si>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</si>
  <si>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</si>
  <si>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</si>
  <si>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</si>
  <si>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</si>
  <si>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</si>
  <si>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</si>
  <si>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</si>
  <si>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</si>
  <si>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</si>
  <si>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</si>
  <si>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</si>
  <si>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</si>
  <si>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</si>
  <si>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</si>
  <si>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</si>
  <si>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</si>
  <si>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</si>
  <si>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</si>
  <si>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</si>
  <si>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</si>
  <si>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</si>
  <si>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</si>
  <si>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</si>
  <si>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</si>
  <si>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</si>
  <si>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</si>
  <si>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</si>
  <si>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</si>
  <si>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</si>
  <si>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</si>
  <si>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</si>
  <si>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</si>
  <si>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</si>
  <si>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</si>
  <si>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</si>
  <si>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</si>
  <si>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</si>
  <si>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</si>
  <si>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</si>
  <si>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</si>
  <si>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</si>
  <si>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</si>
  <si>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</si>
  <si>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</si>
  <si>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</si>
  <si>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</si>
  <si>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</si>
  <si>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</si>
  <si>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</si>
  <si>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</si>
  <si>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</si>
  <si>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</si>
  <si>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</si>
  <si>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</si>
  <si>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</si>
  <si>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</si>
  <si>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</si>
  <si>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</si>
  <si>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</si>
  <si>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</si>
  <si>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</si>
  <si>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</si>
  <si>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</si>
  <si>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</si>
  <si>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</si>
  <si>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</si>
  <si>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</si>
  <si>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</si>
  <si>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</si>
  <si>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</si>
  <si>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</si>
  <si>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</si>
  <si>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</si>
  <si>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</si>
  <si>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</si>
  <si>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</si>
  <si>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</si>
  <si>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</si>
  <si>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</si>
  <si>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</si>
  <si>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</si>
  <si>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</si>
  <si>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</si>
  <si>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</si>
  <si>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</si>
  <si>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</si>
  <si>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</si>
  <si>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</si>
  <si>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</si>
  <si>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</si>
  <si>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</si>
  <si>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</si>
  <si>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</si>
  <si>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</si>
  <si>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</si>
  <si>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</si>
  <si>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</si>
  <si>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</si>
  <si>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</si>
  <si>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</si>
  <si>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</si>
  <si>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</si>
  <si>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</si>
  <si>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</si>
  <si>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</si>
  <si>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</si>
  <si>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</si>
  <si>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</si>
  <si>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</si>
  <si>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</si>
  <si>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</si>
  <si>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</si>
  <si>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</si>
  <si>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</si>
  <si>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</si>
  <si>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</si>
  <si>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</si>
  <si>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</si>
  <si>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</si>
  <si>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</si>
  <si>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</si>
  <si>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</si>
  <si>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</si>
  <si>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</si>
  <si>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</si>
  <si>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</si>
  <si>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</si>
  <si>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</si>
  <si>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</si>
  <si>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</si>
  <si>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</si>
  <si>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</si>
  <si>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</si>
  <si>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</si>
  <si>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</si>
  <si>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</si>
  <si>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</si>
  <si>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</si>
  <si>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</si>
  <si>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</si>
  <si>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</si>
  <si>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</si>
  <si>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</si>
  <si>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</si>
  <si>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</si>
  <si>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</si>
  <si>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</si>
  <si>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</si>
  <si>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</si>
  <si>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</si>
  <si>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</si>
  <si>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</si>
  <si>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</si>
  <si>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</si>
  <si>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</si>
  <si>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</si>
  <si>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</si>
  <si>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</si>
  <si>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</si>
  <si>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</si>
  <si>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</si>
  <si>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</si>
  <si>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</si>
  <si>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</si>
  <si>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</si>
  <si>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</si>
  <si>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</si>
  <si>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</si>
  <si>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</si>
  <si>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</si>
  <si>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</si>
  <si>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</si>
  <si>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</si>
  <si>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</si>
  <si>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</si>
  <si>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</si>
  <si>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</si>
  <si>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</si>
  <si>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</si>
  <si>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</si>
  <si>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</si>
  <si>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</si>
  <si>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</si>
  <si>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</si>
  <si>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</si>
  <si>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</si>
  <si>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</si>
  <si>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</si>
  <si>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</si>
  <si>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</si>
  <si>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</si>
  <si>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</si>
  <si>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</si>
  <si>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</si>
  <si>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</si>
  <si>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</si>
  <si>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</si>
  <si>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</si>
  <si>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</si>
  <si>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</si>
  <si>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</si>
  <si>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</si>
  <si>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</si>
  <si>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</si>
  <si>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</si>
  <si>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</si>
  <si>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</si>
  <si>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</si>
  <si>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</si>
  <si>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</si>
  <si>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</si>
  <si>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</si>
  <si>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</si>
  <si>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</si>
  <si>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</si>
  <si>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</si>
  <si>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</si>
  <si>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</si>
  <si>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</si>
  <si>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</si>
  <si>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</si>
  <si>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</si>
  <si>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</si>
  <si>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</si>
  <si>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</si>
  <si>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</si>
  <si>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</si>
  <si>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</si>
  <si>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</si>
  <si>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</si>
  <si>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</si>
  <si>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</si>
  <si>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</si>
  <si>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</si>
  <si>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</si>
  <si>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</si>
  <si>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</si>
  <si>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</si>
  <si>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</si>
  <si>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</si>
  <si>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</si>
  <si>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</si>
  <si>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</si>
  <si>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</si>
  <si>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</si>
  <si>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</si>
  <si>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</si>
  <si>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</si>
  <si>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</si>
  <si>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</si>
  <si>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</si>
  <si>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</si>
  <si>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</si>
  <si>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</si>
  <si>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</si>
  <si>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</si>
  <si>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</si>
  <si>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</si>
  <si>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</si>
  <si>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</si>
  <si>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</si>
  <si>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</si>
  <si>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</si>
  <si>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</si>
  <si>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</si>
  <si>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</si>
  <si>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</si>
  <si>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</si>
  <si>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</si>
  <si>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</si>
  <si>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</si>
  <si>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</si>
  <si>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</si>
  <si>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</si>
  <si>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</si>
  <si>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</si>
  <si>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</si>
  <si>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</si>
  <si>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</si>
  <si>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</si>
  <si>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</si>
  <si>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</si>
  <si>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</si>
  <si>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</si>
  <si>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</si>
  <si>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</si>
  <si>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</si>
  <si>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</si>
  <si>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</si>
  <si>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</si>
  <si>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</si>
  <si>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</si>
  <si>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</si>
  <si>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</si>
  <si>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</si>
  <si>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</si>
  <si>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</si>
  <si>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</si>
  <si>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</si>
  <si>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</si>
  <si>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</si>
  <si>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</si>
  <si>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</si>
  <si>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</si>
  <si>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</si>
  <si>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</si>
  <si>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</si>
  <si>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</si>
  <si>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</si>
  <si>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</si>
  <si>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</si>
  <si>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</si>
  <si>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</si>
  <si>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</si>
  <si>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</si>
  <si>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</si>
  <si>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</si>
  <si>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</si>
  <si>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</si>
  <si>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</si>
  <si>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</si>
  <si>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</si>
  <si>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</si>
  <si>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</si>
  <si>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</si>
  <si>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</si>
  <si>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</si>
  <si>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</si>
  <si>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</si>
  <si>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</si>
  <si>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</si>
  <si>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</si>
  <si>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</si>
  <si>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</si>
  <si>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</si>
  <si>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</si>
  <si>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</si>
  <si>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</si>
  <si>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</si>
  <si>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</si>
  <si>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</si>
  <si>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</si>
  <si>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</si>
  <si>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</si>
  <si>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</si>
  <si>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</si>
  <si>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</si>
  <si>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</si>
  <si>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</si>
  <si>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</si>
  <si>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</si>
  <si>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</si>
  <si>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</si>
  <si>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</si>
  <si>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</si>
  <si>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</si>
  <si>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</si>
  <si>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</si>
  <si>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</si>
  <si>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</si>
  <si>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</si>
  <si>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</si>
  <si>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</si>
  <si>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</si>
  <si>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</si>
  <si>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</si>
  <si>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</si>
  <si>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</si>
  <si>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</si>
  <si>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</si>
  <si>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</si>
  <si>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</si>
  <si>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</si>
  <si>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</si>
  <si>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</si>
  <si>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</si>
  <si>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</si>
  <si>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</si>
  <si>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</si>
  <si>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</si>
  <si>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</si>
  <si>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</si>
  <si>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</si>
  <si>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</si>
  <si>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</si>
  <si>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</si>
  <si>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</si>
  <si>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</si>
  <si>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</si>
  <si>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</si>
  <si>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</si>
  <si>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</si>
  <si>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</si>
  <si>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</si>
  <si>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</si>
  <si>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</si>
  <si>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</si>
  <si>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</si>
  <si>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</si>
  <si>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</si>
  <si>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</si>
  <si>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</si>
  <si>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</si>
  <si>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</si>
  <si>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</si>
  <si>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</si>
  <si>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</si>
  <si>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</si>
  <si>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</si>
  <si>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</si>
  <si>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</si>
  <si>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</si>
  <si>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</si>
  <si>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</si>
  <si>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</si>
  <si>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</si>
  <si>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</si>
  <si>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</si>
  <si>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</si>
  <si>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</si>
  <si>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</si>
  <si>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</si>
  <si>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</si>
  <si>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</si>
  <si>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</si>
  <si>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</si>
  <si>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</si>
  <si>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</si>
  <si>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</si>
  <si>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</si>
  <si>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</si>
  <si>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</si>
  <si>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</si>
  <si>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</si>
  <si>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</si>
  <si>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</si>
  <si>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</si>
  <si>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</si>
  <si>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</si>
  <si>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</si>
  <si>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</si>
  <si>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</si>
  <si>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</si>
  <si>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</si>
  <si>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</si>
  <si>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</si>
  <si>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</si>
  <si>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</si>
  <si>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</si>
  <si>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</si>
  <si>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</si>
  <si>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</si>
  <si>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</si>
  <si>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</si>
  <si>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</si>
  <si>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</si>
  <si>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</si>
  <si>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</si>
  <si>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</si>
  <si>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</si>
  <si>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</si>
  <si>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</si>
  <si>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</si>
  <si>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</si>
  <si>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</si>
  <si>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</si>
  <si>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</si>
  <si>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</si>
  <si>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</si>
  <si>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</si>
  <si>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</si>
  <si>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</si>
  <si>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</si>
  <si>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</si>
  <si>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</si>
  <si>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</si>
  <si>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</si>
  <si>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</si>
  <si>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</si>
  <si>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</si>
  <si>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</si>
  <si>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</si>
  <si>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</si>
  <si>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</si>
  <si>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</si>
  <si>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</si>
  <si>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</si>
  <si>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</si>
  <si>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</si>
  <si>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</si>
  <si>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</si>
  <si>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</si>
  <si>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</si>
  <si>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</si>
  <si>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</si>
  <si>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</si>
  <si>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</si>
  <si>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</si>
  <si>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</si>
  <si>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</si>
  <si>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</si>
  <si>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</si>
  <si>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</si>
  <si>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</si>
  <si>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</si>
  <si>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</si>
  <si>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</si>
  <si>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</si>
  <si>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</si>
  <si>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</si>
  <si>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</si>
  <si>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</si>
  <si>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</si>
  <si>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</si>
  <si>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</si>
  <si>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</si>
  <si>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</si>
  <si>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</si>
  <si>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</si>
  <si>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</si>
  <si>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</si>
  <si>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</si>
  <si>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</si>
  <si>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</si>
  <si>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</si>
  <si>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</si>
  <si>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</si>
  <si>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</si>
  <si>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</si>
  <si>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</si>
  <si>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</si>
  <si>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</si>
  <si>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</si>
  <si>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</si>
  <si>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</si>
  <si>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</si>
  <si>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</si>
  <si>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</si>
  <si>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</si>
  <si>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</si>
  <si>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</si>
  <si>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</si>
  <si>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</si>
  <si>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</si>
  <si>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</si>
  <si>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</si>
  <si>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</si>
  <si>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</si>
  <si>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</si>
  <si>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</si>
  <si>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</si>
  <si>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</si>
  <si>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</si>
  <si>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</si>
  <si>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</si>
  <si>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</si>
  <si>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</si>
  <si>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</si>
  <si>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</si>
  <si>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</si>
  <si>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</si>
  <si>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</si>
  <si>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</si>
  <si>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</si>
  <si>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</si>
  <si>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</si>
  <si>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</si>
  <si>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</si>
  <si>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</si>
  <si>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</si>
  <si>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</si>
  <si>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</si>
  <si>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</si>
  <si>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</si>
  <si>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</si>
  <si>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</si>
  <si>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</si>
  <si>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</si>
  <si>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</si>
  <si>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</si>
  <si>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</si>
  <si>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</si>
  <si>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</si>
  <si>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</si>
  <si>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</si>
  <si>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</si>
  <si>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</si>
  <si>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</si>
  <si>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</si>
  <si>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</si>
  <si>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</si>
  <si>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</si>
  <si>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</si>
  <si>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</si>
  <si>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</si>
  <si>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</si>
  <si>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</si>
  <si>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</si>
  <si>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</si>
  <si>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</si>
  <si>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</si>
  <si>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</si>
  <si>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</si>
  <si>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</si>
  <si>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</si>
  <si>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</si>
  <si>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</si>
  <si>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</si>
  <si>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</si>
  <si>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</si>
  <si>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</si>
  <si>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</si>
  <si>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</si>
  <si>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</si>
  <si>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</si>
  <si>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</si>
  <si>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</si>
  <si>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</si>
  <si>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</si>
  <si>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</si>
  <si>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</si>
  <si>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</si>
  <si>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</si>
  <si>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</si>
  <si>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</si>
  <si>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</si>
  <si>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</si>
  <si>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</si>
  <si>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</si>
  <si>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</si>
  <si>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</si>
  <si>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</si>
  <si>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</si>
  <si>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</si>
  <si>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</si>
  <si>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</si>
  <si>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</si>
  <si>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</si>
  <si>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</si>
  <si>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</si>
  <si>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</si>
  <si>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</si>
  <si>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</si>
  <si>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</si>
  <si>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</si>
  <si>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</si>
  <si>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</si>
  <si>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</si>
  <si>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</si>
  <si>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</si>
  <si>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</si>
  <si>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</si>
  <si>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</si>
  <si>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</si>
  <si>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</si>
  <si>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</si>
  <si>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</si>
  <si>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</si>
  <si>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</si>
  <si>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</si>
  <si>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</si>
  <si>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</si>
  <si>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</si>
  <si>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</si>
  <si>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</si>
  <si>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</si>
  <si>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</si>
  <si>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</si>
  <si>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</si>
  <si>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</si>
  <si>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</si>
  <si>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</si>
  <si>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</si>
  <si>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</si>
  <si>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</si>
  <si>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</si>
  <si>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</si>
  <si>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</si>
  <si>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</si>
  <si>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</si>
  <si>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</si>
  <si>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</si>
  <si>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</si>
  <si>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</si>
  <si>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</si>
  <si>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</si>
  <si>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</si>
  <si>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</si>
  <si>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</si>
  <si>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</si>
  <si>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</si>
  <si>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</si>
  <si>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</si>
  <si>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</si>
  <si>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</si>
  <si>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</si>
  <si>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</si>
  <si>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</si>
  <si>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</si>
  <si>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</si>
  <si>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</si>
  <si>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</si>
  <si>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</si>
  <si>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</si>
  <si>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</si>
  <si>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</si>
  <si>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</si>
  <si>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</si>
  <si>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</si>
  <si>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</si>
  <si>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</si>
  <si>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</si>
  <si>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</si>
  <si>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</si>
  <si>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</si>
  <si>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</si>
  <si>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</si>
  <si>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</si>
  <si>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</si>
  <si>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</si>
  <si>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</si>
  <si>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</si>
  <si>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</si>
  <si>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</si>
  <si>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</si>
  <si>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</si>
  <si>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</si>
  <si>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</si>
  <si>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</si>
  <si>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</si>
  <si>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</si>
  <si>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</si>
  <si>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</si>
  <si>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</si>
  <si>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</si>
  <si>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</si>
  <si>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</si>
  <si>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</si>
  <si>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</si>
  <si>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</si>
  <si>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</si>
  <si>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</si>
  <si>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</si>
  <si>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</si>
  <si>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</si>
  <si>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</si>
  <si>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</si>
  <si>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</si>
  <si>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</si>
  <si>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</si>
  <si>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</si>
  <si>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</si>
  <si>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</si>
  <si>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</si>
  <si>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</si>
  <si>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</si>
  <si>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</si>
  <si>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</si>
  <si>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</si>
  <si>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</si>
  <si>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</si>
  <si>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</si>
  <si>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</si>
  <si>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</si>
  <si>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</si>
  <si>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</si>
  <si>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</si>
  <si>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</si>
  <si>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</si>
  <si>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</si>
  <si>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</si>
  <si>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</si>
  <si>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</si>
  <si>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</si>
  <si>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</si>
  <si>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</si>
  <si>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</si>
  <si>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</si>
  <si>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</si>
  <si>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</si>
  <si>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</si>
  <si>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</si>
  <si>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</si>
  <si>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</si>
  <si>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</si>
  <si>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</si>
  <si>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</si>
  <si>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</si>
  <si>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</si>
  <si>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</si>
  <si>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</si>
  <si>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</si>
  <si>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</si>
  <si>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</si>
  <si>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</si>
  <si>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</si>
  <si>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</si>
  <si>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</si>
  <si>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</si>
  <si>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</si>
  <si>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</si>
  <si>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</si>
  <si>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</si>
  <si>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</si>
  <si>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</si>
  <si>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</si>
  <si>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</si>
  <si>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</si>
  <si>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</si>
  <si>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</si>
  <si>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</si>
  <si>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</si>
  <si>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</si>
  <si>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</si>
  <si>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</si>
  <si>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</si>
  <si>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</si>
  <si>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</si>
  <si>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</si>
  <si>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</si>
  <si>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</si>
  <si>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</si>
  <si>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</si>
  <si>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</si>
  <si>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</si>
  <si>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</si>
  <si>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</si>
  <si>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</si>
  <si>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</si>
  <si>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</si>
  <si>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</si>
  <si>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</si>
  <si>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</si>
  <si>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</si>
  <si>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</si>
  <si>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</si>
  <si>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</si>
  <si>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</si>
  <si>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</si>
  <si>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</si>
  <si>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</si>
  <si>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</si>
  <si>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</si>
  <si>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</si>
  <si>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</si>
  <si>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</si>
  <si>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</si>
  <si>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</si>
  <si>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</si>
  <si>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</si>
  <si>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</si>
  <si>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</si>
  <si>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</si>
  <si>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</si>
  <si>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</si>
  <si>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</si>
  <si>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</si>
  <si>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</si>
  <si>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</si>
  <si>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</si>
  <si>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</si>
  <si>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</si>
  <si>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</si>
  <si>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</si>
  <si>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</si>
  <si>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</si>
  <si>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</si>
  <si>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</si>
  <si>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</si>
  <si>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</si>
  <si>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</si>
  <si>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</si>
  <si>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</si>
  <si>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</si>
  <si>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</si>
  <si>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</si>
  <si>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</si>
  <si>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</si>
  <si>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</si>
  <si>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</si>
  <si>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</si>
  <si>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</si>
  <si>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</si>
  <si>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</si>
  <si>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</si>
  <si>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</si>
  <si>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</si>
  <si>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</si>
  <si>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</si>
  <si>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</si>
  <si>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</si>
  <si>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</si>
  <si>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</si>
  <si>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</si>
  <si>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</si>
  <si>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</si>
  <si>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</si>
  <si>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</si>
  <si>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</si>
  <si>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</si>
  <si>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</si>
  <si>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</si>
  <si>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</si>
  <si>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</si>
  <si>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</si>
  <si>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</si>
  <si>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</si>
  <si>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</si>
  <si>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</si>
  <si>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</si>
  <si>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</si>
  <si>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</si>
  <si>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</si>
  <si>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</si>
  <si>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</si>
  <si>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</si>
  <si>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</si>
  <si>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</si>
  <si>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</si>
  <si>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</si>
  <si>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</si>
  <si>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</si>
  <si>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</si>
  <si>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</si>
  <si>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</si>
  <si>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</si>
  <si>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</si>
  <si>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</si>
  <si>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</si>
  <si>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</si>
  <si>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</si>
  <si>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</si>
  <si>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</si>
  <si>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</si>
  <si>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</si>
  <si>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</si>
  <si>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</si>
  <si>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</si>
  <si>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</si>
  <si>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</si>
  <si>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</si>
  <si>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</si>
  <si>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</si>
  <si>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</si>
  <si>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</si>
  <si>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</si>
  <si>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</si>
  <si>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</si>
  <si>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</si>
  <si>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</si>
  <si>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</si>
  <si>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</si>
  <si>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</si>
  <si>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</si>
  <si>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</si>
  <si>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</si>
  <si>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</si>
  <si>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</si>
  <si>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</si>
  <si>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</si>
  <si>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</si>
  <si>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</si>
  <si>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</si>
  <si>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</si>
  <si>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</si>
  <si>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</si>
  <si>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</si>
  <si>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</si>
  <si>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</si>
  <si>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</si>
  <si>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</si>
  <si>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</si>
  <si>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</si>
  <si>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</si>
  <si>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</si>
  <si>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</si>
  <si>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</si>
  <si>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</si>
  <si>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</si>
  <si>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</si>
  <si>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</si>
  <si>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</si>
  <si>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</si>
  <si>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</si>
  <si>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</si>
  <si>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</si>
  <si>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</si>
  <si>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</si>
  <si>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</si>
  <si>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</si>
  <si>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</si>
  <si>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</si>
  <si>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</si>
  <si>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</si>
  <si>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</si>
  <si>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</si>
  <si>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</si>
  <si>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</si>
  <si>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</si>
  <si>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</si>
  <si>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</si>
  <si>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</si>
  <si>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</si>
  <si>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</si>
  <si>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</si>
  <si>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</si>
  <si>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</si>
  <si>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</si>
  <si>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</si>
  <si>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</si>
  <si>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</si>
  <si>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</si>
  <si>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</si>
  <si>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</si>
  <si>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</si>
  <si>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</si>
  <si>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</si>
  <si>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</si>
  <si>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</si>
  <si>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</si>
  <si>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</si>
  <si>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</si>
  <si>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</si>
  <si>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</si>
  <si>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</si>
  <si>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</si>
  <si>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</si>
  <si>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</si>
  <si>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</si>
  <si>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</si>
  <si>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</si>
  <si>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</si>
  <si>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</si>
  <si>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</si>
  <si>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</si>
  <si>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</si>
  <si>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</si>
  <si>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</si>
  <si>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</si>
  <si>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</si>
  <si>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</si>
  <si>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</si>
  <si>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</si>
  <si>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</si>
  <si>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</si>
  <si>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</si>
  <si>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</si>
  <si>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</si>
  <si>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</si>
  <si>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</si>
  <si>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</si>
  <si>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</si>
  <si>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</si>
  <si>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</si>
  <si>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</si>
  <si>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</si>
  <si>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</si>
  <si>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</si>
  <si>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</si>
  <si>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</si>
  <si>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</si>
  <si>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</si>
  <si>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</si>
  <si>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</si>
  <si>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</si>
  <si>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</si>
  <si>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</si>
  <si>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</si>
  <si>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</si>
  <si>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</si>
  <si>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</si>
  <si>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</si>
  <si>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</si>
  <si>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</si>
  <si>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</si>
  <si>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</si>
  <si>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</si>
  <si>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</si>
  <si>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</si>
  <si>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</si>
  <si>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</si>
  <si>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</si>
  <si>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</si>
  <si>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</si>
  <si>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</si>
  <si>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</si>
  <si>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</si>
  <si>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</si>
  <si>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</si>
  <si>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</si>
  <si>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</si>
  <si>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</si>
  <si>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</si>
  <si>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</si>
  <si>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</si>
  <si>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</si>
  <si>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</si>
  <si>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</si>
  <si>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</si>
  <si>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</si>
  <si>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</si>
  <si>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</si>
  <si>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</si>
  <si>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</si>
  <si>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</si>
  <si>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</si>
  <si>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</si>
  <si>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</si>
  <si>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</si>
  <si>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</si>
  <si>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</si>
  <si>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</si>
  <si>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</si>
  <si>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</si>
  <si>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</si>
  <si>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</si>
  <si>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</si>
  <si>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</si>
  <si>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</si>
  <si>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</si>
  <si>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</si>
  <si>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</si>
  <si>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</si>
  <si>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</si>
  <si>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</si>
  <si>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</si>
  <si>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</si>
  <si>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</si>
  <si>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</si>
  <si>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</si>
  <si>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</si>
  <si>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</si>
  <si>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</si>
  <si>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</si>
  <si>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</si>
  <si>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</si>
  <si>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</si>
  <si>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</si>
  <si>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</si>
  <si>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</si>
  <si>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</si>
  <si>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</si>
  <si>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</si>
  <si>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</si>
  <si>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</si>
  <si>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</si>
  <si>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</si>
  <si>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</si>
  <si>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</si>
  <si>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</si>
  <si>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</si>
  <si>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</si>
  <si>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</si>
  <si>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</si>
  <si>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</si>
  <si>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</si>
  <si>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</si>
  <si>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</si>
  <si>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</si>
  <si>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</si>
  <si>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</si>
  <si>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</si>
  <si>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</si>
  <si>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</si>
  <si>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</si>
  <si>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</si>
  <si>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</si>
  <si>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</si>
  <si>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</si>
  <si>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</si>
  <si>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</si>
  <si>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</si>
  <si>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</si>
  <si>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</si>
  <si>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</si>
  <si>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</si>
  <si>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</si>
  <si>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</si>
  <si>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</si>
  <si>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</si>
  <si>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</si>
  <si>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</si>
  <si>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</si>
  <si>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</si>
  <si>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</si>
  <si>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</si>
  <si>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</si>
  <si>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</si>
  <si>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</si>
  <si>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</si>
  <si>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</si>
  <si>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</si>
  <si>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</si>
  <si>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</si>
  <si>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</si>
  <si>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</si>
  <si>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</si>
  <si>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</si>
  <si>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</si>
  <si>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</si>
  <si>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</si>
  <si>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</si>
  <si>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</si>
  <si>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</si>
  <si>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</si>
  <si>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</si>
  <si>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</si>
  <si>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</si>
  <si>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</si>
  <si>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</si>
  <si>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</si>
  <si>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</si>
  <si>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</si>
  <si>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</si>
  <si>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</si>
  <si>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</si>
  <si>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</si>
  <si>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</si>
  <si>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</si>
  <si>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</si>
  <si>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</si>
  <si>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</si>
  <si>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</si>
  <si>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</si>
  <si>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</si>
  <si>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</si>
  <si>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</si>
  <si>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</si>
  <si>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</si>
  <si>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</si>
  <si>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</si>
  <si>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</si>
  <si>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</si>
  <si>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</si>
  <si>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</si>
  <si>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</si>
  <si>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</si>
  <si>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</si>
  <si>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</si>
  <si>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</si>
  <si>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</si>
  <si>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</si>
  <si>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</si>
  <si>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</si>
  <si>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</si>
  <si>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</si>
  <si>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</si>
  <si>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</si>
  <si>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</si>
  <si>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</si>
  <si>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</si>
  <si>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</si>
  <si>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</si>
  <si>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</si>
  <si>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</si>
  <si>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</si>
  <si>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</si>
  <si>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</si>
  <si>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</si>
  <si>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</si>
  <si>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</si>
  <si>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</si>
  <si>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</si>
  <si>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</si>
  <si>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</si>
  <si>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</si>
  <si>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</si>
  <si>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</si>
  <si>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</si>
  <si>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</si>
  <si>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</si>
  <si>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</si>
  <si>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</si>
  <si>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</si>
  <si>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</si>
  <si>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</si>
  <si>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</si>
  <si>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</si>
  <si>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</si>
  <si>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</si>
  <si>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</si>
  <si>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</si>
  <si>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</si>
  <si>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</si>
  <si>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</si>
  <si>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</si>
  <si>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</si>
  <si>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</si>
  <si>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</si>
  <si>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</si>
  <si>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</si>
  <si>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</si>
  <si>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</si>
  <si>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</si>
  <si>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</si>
  <si>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</si>
  <si>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</si>
  <si>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</si>
  <si>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</si>
  <si>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</si>
  <si>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</si>
  <si>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</si>
  <si>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</si>
  <si>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</si>
  <si>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</si>
  <si>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</si>
  <si>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</si>
  <si>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</si>
  <si>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</si>
  <si>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</si>
  <si>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</si>
  <si>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</si>
  <si>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</si>
  <si>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</si>
  <si>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</si>
  <si>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</si>
  <si>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</si>
  <si>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</si>
  <si>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</si>
  <si>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</si>
  <si>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</si>
  <si>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</si>
  <si>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</si>
  <si>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</si>
  <si>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</si>
  <si>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</si>
  <si>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</si>
  <si>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</si>
  <si>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</si>
  <si>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</si>
  <si>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</si>
  <si>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</si>
  <si>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</si>
  <si>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</si>
  <si>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</si>
  <si>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</si>
  <si>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</si>
  <si>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</si>
  <si>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</si>
  <si>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</si>
  <si>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</si>
  <si>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</si>
  <si>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</si>
  <si>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</si>
  <si>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</si>
  <si>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</si>
  <si>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</si>
  <si>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</si>
  <si>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</si>
  <si>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</si>
  <si>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</si>
  <si>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</si>
  <si>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</si>
  <si>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</si>
  <si>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</si>
  <si>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</si>
  <si>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</si>
  <si>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</si>
  <si>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</si>
  <si>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</si>
  <si>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</si>
  <si>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</si>
  <si>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</si>
  <si>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</si>
  <si>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</si>
  <si>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</si>
  <si>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</si>
  <si>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</si>
  <si>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</si>
  <si>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</si>
  <si>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</si>
  <si>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</si>
  <si>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</si>
  <si>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</si>
  <si>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</si>
  <si>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</si>
  <si>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</si>
  <si>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</si>
  <si>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</si>
  <si>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</si>
  <si>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</si>
  <si>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</si>
  <si>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</si>
  <si>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</si>
  <si>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</si>
  <si>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</si>
  <si>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</si>
  <si>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</si>
  <si>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</si>
  <si>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</si>
  <si>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</si>
  <si>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</si>
  <si>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</si>
  <si>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</si>
  <si>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</si>
  <si>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</si>
  <si>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</si>
  <si>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</si>
  <si>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</si>
  <si>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</si>
  <si>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</si>
  <si>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</si>
  <si>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</si>
  <si>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</si>
  <si>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</si>
  <si>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</si>
  <si>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</si>
  <si>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</si>
  <si>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</si>
  <si>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</si>
  <si>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</si>
  <si>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</si>
  <si>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</si>
  <si>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</si>
  <si>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</si>
  <si>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</si>
  <si>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</si>
  <si>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</si>
  <si>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</si>
  <si>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</si>
  <si>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</si>
  <si>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</si>
  <si>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</si>
  <si>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</si>
  <si>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</si>
  <si>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</si>
  <si>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</si>
  <si>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</si>
  <si>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</si>
  <si>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</si>
  <si>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</si>
  <si>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</si>
  <si>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</si>
  <si>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</si>
  <si>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</si>
  <si>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</si>
  <si>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</si>
  <si>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</si>
  <si>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</si>
  <si>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</si>
  <si>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</si>
  <si>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</si>
  <si>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</si>
  <si>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</si>
  <si>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</si>
  <si>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</si>
  <si>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</si>
  <si>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</si>
  <si>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</si>
  <si>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</si>
  <si>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</si>
  <si>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</si>
  <si>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</si>
  <si>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</si>
  <si>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</si>
  <si>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</si>
  <si>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</si>
  <si>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</si>
  <si>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</si>
  <si>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</si>
  <si>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</si>
  <si>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</si>
  <si>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</si>
  <si>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</si>
  <si>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</si>
  <si>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</si>
  <si>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</si>
  <si>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</si>
  <si>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</si>
  <si>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</si>
  <si>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</si>
  <si>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</si>
  <si>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</si>
  <si>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</si>
  <si>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</si>
  <si>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</si>
  <si>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</si>
  <si>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</si>
  <si>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</si>
  <si>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</si>
  <si>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</si>
  <si>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</si>
  <si>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</si>
  <si>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</si>
  <si>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</si>
  <si>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</si>
  <si>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</si>
  <si>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</si>
  <si>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</si>
  <si>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</si>
  <si>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</si>
  <si>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</si>
  <si>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</si>
  <si>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</si>
  <si>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</si>
  <si>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</si>
  <si>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</si>
  <si>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</si>
  <si>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</si>
  <si>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</si>
  <si>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</si>
  <si>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</si>
  <si>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</si>
  <si>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</si>
  <si>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</si>
  <si>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</si>
  <si>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</si>
  <si>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</si>
  <si>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</si>
  <si>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</si>
  <si>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</si>
  <si>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</si>
  <si>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</si>
  <si>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</si>
  <si>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</si>
  <si>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</si>
  <si>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</si>
  <si>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</si>
  <si>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</si>
  <si>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</si>
  <si>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</si>
  <si>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</si>
  <si>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</si>
  <si>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</si>
  <si>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</si>
  <si>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</si>
  <si>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</si>
  <si>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</si>
  <si>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</si>
  <si>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</si>
  <si>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</si>
  <si>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</si>
  <si>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</si>
  <si>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</si>
  <si>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</si>
  <si>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</si>
  <si>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</si>
  <si>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</si>
  <si>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</si>
  <si>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</si>
  <si>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</si>
  <si>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</si>
  <si>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</si>
  <si>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</si>
  <si>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</si>
  <si>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</si>
  <si>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</si>
  <si>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</si>
  <si>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</si>
  <si>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</si>
  <si>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</si>
  <si>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</si>
  <si>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</si>
  <si>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</si>
  <si>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</si>
  <si>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</si>
  <si>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</si>
  <si>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</si>
  <si>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</si>
  <si>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</si>
  <si>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</si>
  <si>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</si>
  <si>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</si>
  <si>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</si>
  <si>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</si>
  <si>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</si>
  <si>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</si>
  <si>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</si>
  <si>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</si>
  <si>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</si>
  <si>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</si>
  <si>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</si>
  <si>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</si>
  <si>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</si>
  <si>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</si>
  <si>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</si>
  <si>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</si>
  <si>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</si>
  <si>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</si>
  <si>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</si>
  <si>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</si>
  <si>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</si>
  <si>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</si>
  <si>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</si>
  <si>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</si>
  <si>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</si>
  <si>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</si>
  <si>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</si>
  <si>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</si>
  <si>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</si>
  <si>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</si>
  <si>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</si>
  <si>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</si>
  <si>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</si>
  <si>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</si>
  <si>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</si>
  <si>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</si>
  <si>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</si>
  <si>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</si>
  <si>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</si>
  <si>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</si>
  <si>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</si>
  <si>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</si>
  <si>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</si>
  <si>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</si>
  <si>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</si>
  <si>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</si>
  <si>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</si>
  <si>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</si>
  <si>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</si>
  <si>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</si>
  <si>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</si>
  <si>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</si>
  <si>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</si>
  <si>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</si>
  <si>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</si>
  <si>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</si>
  <si>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</si>
  <si>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</si>
  <si>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</si>
  <si>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</si>
  <si>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</si>
  <si>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</si>
  <si>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</si>
  <si>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</si>
  <si>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</si>
  <si>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</si>
  <si>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</si>
  <si>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</si>
  <si>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</si>
  <si>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</si>
  <si>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</si>
  <si>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</si>
  <si>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</si>
  <si>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</si>
  <si>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</si>
  <si>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</si>
  <si>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</si>
  <si>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</si>
  <si>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</si>
  <si>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</si>
  <si>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</si>
  <si>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</si>
  <si>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</si>
  <si>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</si>
  <si>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</si>
  <si>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</si>
  <si>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</si>
  <si>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</si>
  <si>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</si>
  <si>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</si>
  <si>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</si>
  <si>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</si>
  <si>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</si>
  <si>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</si>
  <si>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</si>
  <si>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</si>
  <si>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</si>
  <si>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</si>
  <si>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</si>
  <si>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</si>
  <si>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</si>
  <si>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</si>
  <si>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</si>
  <si>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</si>
  <si>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</si>
  <si>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</si>
  <si>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</si>
  <si>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</si>
  <si>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</si>
  <si>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</si>
  <si>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</si>
  <si>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</si>
  <si>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</si>
  <si>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</si>
  <si>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</si>
  <si>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</si>
  <si>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</si>
  <si>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</si>
  <si>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</si>
  <si>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</si>
  <si>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</si>
  <si>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</si>
  <si>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</si>
  <si>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</si>
  <si>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</si>
  <si>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</si>
  <si>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</si>
  <si>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</si>
  <si>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</si>
  <si>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</si>
  <si>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</si>
  <si>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</si>
  <si>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</si>
  <si>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</si>
  <si>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</si>
  <si>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</si>
  <si>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</si>
  <si>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</si>
  <si>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</si>
  <si>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</si>
  <si>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</si>
  <si>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</si>
  <si>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</si>
  <si>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</si>
  <si>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</si>
  <si>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</si>
  <si>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</si>
  <si>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</si>
  <si>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</si>
  <si>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</si>
  <si>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</si>
  <si>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</si>
  <si>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</si>
  <si>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</si>
  <si>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</si>
  <si>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</si>
  <si>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</si>
  <si>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</si>
  <si>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</si>
  <si>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</si>
  <si>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</si>
  <si>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</si>
  <si>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</si>
  <si>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</si>
  <si>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</si>
  <si>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</si>
  <si>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</si>
  <si>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</si>
  <si>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</si>
  <si>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</si>
  <si>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</si>
  <si>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</si>
  <si>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</si>
  <si>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</si>
  <si>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</si>
  <si>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</si>
  <si>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</si>
  <si>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</si>
  <si>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</si>
  <si>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</si>
  <si>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</si>
  <si>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</si>
  <si>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</si>
  <si>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</si>
  <si>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</si>
  <si>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</si>
  <si>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</si>
  <si>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</si>
  <si>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</si>
  <si>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</si>
  <si>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</si>
  <si>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</si>
  <si>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</si>
  <si>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</si>
  <si>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</si>
  <si>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</si>
  <si>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</si>
  <si>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</si>
  <si>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</si>
  <si>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</si>
  <si>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</si>
  <si>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</si>
  <si>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</si>
  <si>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</si>
  <si>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</si>
  <si>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</si>
  <si>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</si>
  <si>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</si>
  <si>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</si>
  <si>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</si>
  <si>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</si>
  <si>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</si>
  <si>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</si>
  <si>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</si>
  <si>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</si>
  <si>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</si>
  <si>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</si>
  <si>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</si>
  <si>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</si>
  <si>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</si>
  <si>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</si>
  <si>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</si>
  <si>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</si>
  <si>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</si>
  <si>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</si>
  <si>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</si>
  <si>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</si>
  <si>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</si>
  <si>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</si>
  <si>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</si>
  <si>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</si>
  <si>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</si>
  <si>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</si>
  <si>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</si>
  <si>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</si>
  <si>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</si>
  <si>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</si>
  <si>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</si>
  <si>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</si>
  <si>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</si>
  <si>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</si>
  <si>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</si>
  <si>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</si>
  <si>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</si>
  <si>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</si>
  <si>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</si>
  <si>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</si>
  <si>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</si>
  <si>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</si>
  <si>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</si>
  <si>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</si>
  <si>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</si>
  <si>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</si>
  <si>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</si>
  <si>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</si>
  <si>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</si>
  <si>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</si>
  <si>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</si>
  <si>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</si>
  <si>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</si>
  <si>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</si>
  <si>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</si>
  <si>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</si>
  <si>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</si>
  <si>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</si>
  <si>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</si>
  <si>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</si>
  <si>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</si>
  <si>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</si>
  <si>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</si>
  <si>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</si>
  <si>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</si>
  <si>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</si>
  <si>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</si>
  <si>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</si>
  <si>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</si>
  <si>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</si>
  <si>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</si>
  <si>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</si>
  <si>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</si>
  <si>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</si>
  <si>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</si>
  <si>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</si>
  <si>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</si>
  <si>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</si>
  <si>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</si>
  <si>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</si>
  <si>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</si>
  <si>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</si>
  <si>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</si>
  <si>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</si>
  <si>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</si>
  <si>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</si>
  <si>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</si>
  <si>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</si>
  <si>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</si>
  <si>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</si>
  <si>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</si>
  <si>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</si>
  <si>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</si>
  <si>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</si>
  <si>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</si>
  <si>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</si>
  <si>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</si>
  <si>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</si>
  <si>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</si>
  <si>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</si>
  <si>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</si>
  <si>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</si>
  <si>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</si>
  <si>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</si>
  <si>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</si>
  <si>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</si>
  <si>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</si>
  <si>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</si>
  <si>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</si>
  <si>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</si>
  <si>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</si>
  <si>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</si>
  <si>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</si>
  <si>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</si>
  <si>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</si>
  <si>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</si>
  <si>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</si>
  <si>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</si>
  <si>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</si>
  <si>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</si>
  <si>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</si>
  <si>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</si>
  <si>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</si>
  <si>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</si>
  <si>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</si>
  <si>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</si>
  <si>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</si>
  <si>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</si>
  <si>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</si>
  <si>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</si>
  <si>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</si>
  <si>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</si>
  <si>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</si>
  <si>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</si>
  <si>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</si>
  <si>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</si>
  <si>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</si>
  <si>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</si>
  <si>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</si>
  <si>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</si>
  <si>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</si>
  <si>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</si>
  <si>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</si>
  <si>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</si>
  <si>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</si>
  <si>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</si>
  <si>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</si>
  <si>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</si>
  <si>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</si>
  <si>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</si>
  <si>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</si>
  <si>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</si>
  <si>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</si>
  <si>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</si>
  <si>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</si>
  <si>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</si>
  <si>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</si>
  <si>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</si>
  <si>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</si>
  <si>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</si>
  <si>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</si>
  <si>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</si>
  <si>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</si>
  <si>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</si>
  <si>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</si>
  <si>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</si>
  <si>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</si>
  <si>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</si>
  <si>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</si>
  <si>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</si>
  <si>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</si>
  <si>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</si>
  <si>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</si>
  <si>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</si>
  <si>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</si>
  <si>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</si>
  <si>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</si>
  <si>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</si>
  <si>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</si>
  <si>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</si>
  <si>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</si>
  <si>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</si>
  <si>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</si>
  <si>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</si>
  <si>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</si>
  <si>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</si>
  <si>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</si>
  <si>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</si>
  <si>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</si>
  <si>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</si>
  <si>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</si>
  <si>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</si>
  <si>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</si>
  <si>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</si>
  <si>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</si>
  <si>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</si>
  <si>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</si>
  <si>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</si>
  <si>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</si>
  <si>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</si>
  <si>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</si>
  <si>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</si>
  <si>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</si>
  <si>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</si>
  <si>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</si>
  <si>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</si>
  <si>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</si>
  <si>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</si>
  <si>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</si>
  <si>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</si>
  <si>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</si>
  <si>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</si>
  <si>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</si>
  <si>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</si>
  <si>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</si>
  <si>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</si>
  <si>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</si>
  <si>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</si>
  <si>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</si>
  <si>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</si>
  <si>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</si>
  <si>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</si>
  <si>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</si>
  <si>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</si>
  <si>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</si>
  <si>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</si>
  <si>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</si>
  <si>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</si>
  <si>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</si>
  <si>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</si>
  <si>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</si>
  <si>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</si>
  <si>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</si>
  <si>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</si>
  <si>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</si>
  <si>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</si>
  <si>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</si>
  <si>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</si>
  <si>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</si>
  <si>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</si>
  <si>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</si>
  <si>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</si>
  <si>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</si>
  <si>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</si>
  <si>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</si>
  <si>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</si>
  <si>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</si>
  <si>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</si>
  <si>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</si>
  <si>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</si>
  <si>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</si>
  <si>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</si>
  <si>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</si>
  <si>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</si>
  <si>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</si>
  <si>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</si>
  <si>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</si>
  <si>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</si>
  <si>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</si>
  <si>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</si>
  <si>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</si>
  <si>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</si>
  <si>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</si>
  <si>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</si>
  <si>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</si>
  <si>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</si>
  <si>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</si>
  <si>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</si>
  <si>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</si>
  <si>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</si>
  <si>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</si>
  <si>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</si>
  <si>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</si>
  <si>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</si>
  <si>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</si>
  <si>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</si>
  <si>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</si>
  <si>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</si>
  <si>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</si>
  <si>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</si>
  <si>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</si>
  <si>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</si>
  <si>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</si>
  <si>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</si>
  <si>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</si>
  <si>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</si>
  <si>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</si>
  <si>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</si>
  <si>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</si>
  <si>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</si>
  <si>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</si>
  <si>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</si>
  <si>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</si>
  <si>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</si>
  <si>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</si>
  <si>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</si>
  <si>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</si>
  <si>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</si>
  <si>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</si>
  <si>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</si>
  <si>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</si>
  <si>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</si>
  <si>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</si>
  <si>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</si>
  <si>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</si>
  <si>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</si>
  <si>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</si>
  <si>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</si>
  <si>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</si>
  <si>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</si>
  <si>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</si>
  <si>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</si>
  <si>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</si>
  <si>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</si>
  <si>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</si>
  <si>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</si>
  <si>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</si>
  <si>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</si>
  <si>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</si>
  <si>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</si>
  <si>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</si>
  <si>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</si>
  <si>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</si>
  <si>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</si>
  <si>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</si>
  <si>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</si>
  <si>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</si>
  <si>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</si>
  <si>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</si>
  <si>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</si>
  <si>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</si>
  <si>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</si>
  <si>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</si>
  <si>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</si>
  <si>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</si>
  <si>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</si>
  <si>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</si>
  <si>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</si>
  <si>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</si>
  <si>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</si>
  <si>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</si>
  <si>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</si>
  <si>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</si>
  <si>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</si>
  <si>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</si>
  <si>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</si>
  <si>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</si>
  <si>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</si>
  <si>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</si>
  <si>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</si>
  <si>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</si>
  <si>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</si>
  <si>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</si>
  <si>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</si>
  <si>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</si>
  <si>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</si>
  <si>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</si>
  <si>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</si>
  <si>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</si>
  <si>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</si>
  <si>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</si>
  <si>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</si>
  <si>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</si>
  <si>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</si>
  <si>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</si>
  <si>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</si>
  <si>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</si>
  <si>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</si>
  <si>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</si>
  <si>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</si>
  <si>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</si>
  <si>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</si>
  <si>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</si>
  <si>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</si>
  <si>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</si>
  <si>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</si>
  <si>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</si>
  <si>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</si>
  <si>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</si>
  <si>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</si>
  <si>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</si>
  <si>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</si>
  <si>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</si>
  <si>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</si>
  <si>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</si>
  <si>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</si>
  <si>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</si>
  <si>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</si>
  <si>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</si>
  <si>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</si>
  <si>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</si>
  <si>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</si>
  <si>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</si>
  <si>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</si>
  <si>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</si>
  <si>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</si>
  <si>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</si>
  <si>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</si>
  <si>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</si>
  <si>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</si>
  <si>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</si>
  <si>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</si>
  <si>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</si>
  <si>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</si>
  <si>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</si>
  <si>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</si>
  <si>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</si>
  <si>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</si>
  <si>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</si>
  <si>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</si>
  <si>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</si>
  <si>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</si>
  <si>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</si>
  <si>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</si>
  <si>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</si>
  <si>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</si>
  <si>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</si>
  <si>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</si>
  <si>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</si>
  <si>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</si>
  <si>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</si>
  <si>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</si>
  <si>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</si>
  <si>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</si>
  <si>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</si>
  <si>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</si>
  <si>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</si>
  <si>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</si>
  <si>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</si>
  <si>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</si>
  <si>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</si>
  <si>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</si>
  <si>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</si>
  <si>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</si>
  <si>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</si>
  <si>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</si>
  <si>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</si>
  <si>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</si>
  <si>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</si>
  <si>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</si>
  <si>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</si>
  <si>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</si>
  <si>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</si>
  <si>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</si>
  <si>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</si>
  <si>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</si>
  <si>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</si>
  <si>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</si>
  <si>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</si>
  <si>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</si>
  <si>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</si>
  <si>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</si>
  <si>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</si>
  <si>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</si>
  <si>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</si>
  <si>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</si>
  <si>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</si>
  <si>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</si>
  <si>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</si>
  <si>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</si>
  <si>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</si>
  <si>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</si>
  <si>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</si>
  <si>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</si>
  <si>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</si>
  <si>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</si>
  <si>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</si>
  <si>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</si>
  <si>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</si>
  <si>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</si>
  <si>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</si>
  <si>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</si>
  <si>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</si>
  <si>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</si>
  <si>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</si>
  <si>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</si>
  <si>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</si>
  <si>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</si>
  <si>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</si>
  <si>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</si>
  <si>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</si>
  <si>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</si>
  <si>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</si>
  <si>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</si>
  <si>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</si>
  <si>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</si>
  <si>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</si>
  <si>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</si>
  <si>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</si>
  <si>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</si>
  <si>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</si>
  <si>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</si>
  <si>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</si>
  <si>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</si>
  <si>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</si>
  <si>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</si>
  <si>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</si>
  <si>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</si>
  <si>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</si>
  <si>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</si>
  <si>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</si>
  <si>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</si>
  <si>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</si>
  <si>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</si>
  <si>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</si>
  <si>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</si>
  <si>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</si>
  <si>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</si>
  <si>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</si>
  <si>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</si>
  <si>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</si>
  <si>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</si>
  <si>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</si>
  <si>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</si>
  <si>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</si>
  <si>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</si>
  <si>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</si>
  <si>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</si>
  <si>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</si>
  <si>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</si>
  <si>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</si>
  <si>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</si>
  <si>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</si>
  <si>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</si>
  <si>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</si>
  <si>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</si>
  <si>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</si>
  <si>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</si>
  <si>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</si>
  <si>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</si>
  <si>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</si>
  <si>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</si>
  <si>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</si>
  <si>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</si>
  <si>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</si>
  <si>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</si>
  <si>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</si>
  <si>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</si>
  <si>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</si>
  <si>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</si>
  <si>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</si>
  <si>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</si>
  <si>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</si>
  <si>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</si>
  <si>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</si>
  <si>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</si>
  <si>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</si>
  <si>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</si>
  <si>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</si>
  <si>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</si>
  <si>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</si>
  <si>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</si>
  <si>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</si>
  <si>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</si>
  <si>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</si>
  <si>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</si>
  <si>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</si>
  <si>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</si>
  <si>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</si>
  <si>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</si>
  <si>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</si>
  <si>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</si>
  <si>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</si>
  <si>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</si>
  <si>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</si>
  <si>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</si>
  <si>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</si>
  <si>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</si>
  <si>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</si>
  <si>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</si>
  <si>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</si>
  <si>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</si>
  <si>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</si>
  <si>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</si>
  <si>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</si>
  <si>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</si>
  <si>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</si>
  <si>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</si>
  <si>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</si>
  <si>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</si>
  <si>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</si>
  <si>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</si>
  <si>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</si>
  <si>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</si>
  <si>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</si>
  <si>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</si>
  <si>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</si>
  <si>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</si>
  <si>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</si>
  <si>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</si>
  <si>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</si>
  <si>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</si>
  <si>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</si>
  <si>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</si>
  <si>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</si>
  <si>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</si>
  <si>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</si>
  <si>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</si>
  <si>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</si>
  <si>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</si>
  <si>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</si>
  <si>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</si>
  <si>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</si>
  <si>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</si>
  <si>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</si>
  <si>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</si>
  <si>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</si>
  <si>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</si>
  <si>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</si>
  <si>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</si>
  <si>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</si>
  <si>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</si>
  <si>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</si>
  <si>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</si>
  <si>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</si>
  <si>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</si>
  <si>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</si>
  <si>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</si>
  <si>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</si>
  <si>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</si>
  <si>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</si>
  <si>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</si>
  <si>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</si>
  <si>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</si>
  <si>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</si>
  <si>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</si>
  <si>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</si>
  <si>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</si>
  <si>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</si>
  <si>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</si>
  <si>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</si>
  <si>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</si>
  <si>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</si>
  <si>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</si>
  <si>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</si>
  <si>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</si>
  <si>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</si>
  <si>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</si>
  <si>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</si>
  <si>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</si>
  <si>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</si>
  <si>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</si>
  <si>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</si>
  <si>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</si>
  <si>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</si>
  <si>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</si>
  <si>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</si>
  <si>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</si>
  <si>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</si>
  <si>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</si>
  <si>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</si>
  <si>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</si>
  <si>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</si>
  <si>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</si>
  <si>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</si>
  <si>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</si>
  <si>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</si>
  <si>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</si>
  <si>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</si>
  <si>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</si>
  <si>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</si>
  <si>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</si>
  <si>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</si>
  <si>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</si>
  <si>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</si>
  <si>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</si>
  <si>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</si>
  <si>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</si>
  <si>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</si>
  <si>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</si>
  <si>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</si>
  <si>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</si>
  <si>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</si>
  <si>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</si>
  <si>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</si>
  <si>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</si>
  <si>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</si>
  <si>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</si>
  <si>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</si>
  <si>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</si>
  <si>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</si>
  <si>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</si>
  <si>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</si>
  <si>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</si>
  <si>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</si>
  <si>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</si>
  <si>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</si>
  <si>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</si>
  <si>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</si>
  <si>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</si>
  <si>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</si>
  <si>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</si>
  <si>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</si>
  <si>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</si>
  <si>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</si>
  <si>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</si>
  <si>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</si>
  <si>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</si>
  <si>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</si>
  <si>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</si>
  <si>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</si>
  <si>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</si>
  <si>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</si>
  <si>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</si>
  <si>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</si>
  <si>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</si>
  <si>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</si>
  <si>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</si>
  <si>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</si>
  <si>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</si>
  <si>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</si>
  <si>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</si>
  <si>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</si>
  <si>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</si>
  <si>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</si>
  <si>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</si>
  <si>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</si>
  <si>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</si>
  <si>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</si>
  <si>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</si>
  <si>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</si>
  <si>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</si>
  <si>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</si>
  <si>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</si>
  <si>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</si>
  <si>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</si>
  <si>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</si>
  <si>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</si>
  <si>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</si>
  <si>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</si>
  <si>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</si>
  <si>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</si>
  <si>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</si>
  <si>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</si>
  <si>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</si>
  <si>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</si>
  <si>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</si>
  <si>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</si>
  <si>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</si>
  <si>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</si>
  <si>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</si>
  <si>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</si>
  <si>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</si>
  <si>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</si>
  <si>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</si>
  <si>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</si>
  <si>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</si>
  <si>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</si>
  <si>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</si>
  <si>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</si>
  <si>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</si>
  <si>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</si>
  <si>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</si>
  <si>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</si>
  <si>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</si>
  <si>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</si>
  <si>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</si>
  <si>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</si>
  <si>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</si>
  <si>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</si>
  <si>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</si>
  <si>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</si>
  <si>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</si>
  <si>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</si>
  <si>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</si>
  <si>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</si>
  <si>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</si>
  <si>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</si>
  <si>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</si>
  <si>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</si>
  <si>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</si>
  <si>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</si>
  <si>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</si>
  <si>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</si>
  <si>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</si>
  <si>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</si>
  <si>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</si>
  <si>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</si>
  <si>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</si>
  <si>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</si>
  <si>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</si>
  <si>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</si>
  <si>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</si>
  <si>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</si>
  <si>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</si>
  <si>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</si>
  <si>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</si>
  <si>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</si>
  <si>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</si>
  <si>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</si>
  <si>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</si>
  <si>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</si>
  <si>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</si>
  <si>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</si>
  <si>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</si>
  <si>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</si>
  <si>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</si>
  <si>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</si>
  <si>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</si>
  <si>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</si>
  <si>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</si>
  <si>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</si>
  <si>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</si>
  <si>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</si>
  <si>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</si>
  <si>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</si>
  <si>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</si>
  <si>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</si>
  <si>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</si>
  <si>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</si>
  <si>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</si>
  <si>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</si>
  <si>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</si>
  <si>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</si>
  <si>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</si>
  <si>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</si>
  <si>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</si>
  <si>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</si>
  <si>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</si>
  <si>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</si>
  <si>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</si>
  <si>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</si>
  <si>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</si>
  <si>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</si>
  <si>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</si>
  <si>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</si>
  <si>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</si>
  <si>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</si>
  <si>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</si>
  <si>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</si>
  <si>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</si>
  <si>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</si>
  <si>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</si>
  <si>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</si>
  <si>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</si>
  <si>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</si>
  <si>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</si>
  <si>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</si>
  <si>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</si>
  <si>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</si>
  <si>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</si>
  <si>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</si>
  <si>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</si>
  <si>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</si>
  <si>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</si>
  <si>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</si>
  <si>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</si>
  <si>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</si>
  <si>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</si>
  <si>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</si>
  <si>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</si>
  <si>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</si>
  <si>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</si>
  <si>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</si>
  <si>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</si>
  <si>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</si>
  <si>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</si>
  <si>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</si>
  <si>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</si>
  <si>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</si>
  <si>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</si>
  <si>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</si>
  <si>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</si>
  <si>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</si>
  <si>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</si>
  <si>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</si>
  <si>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</si>
  <si>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</si>
  <si>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</si>
  <si>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</si>
  <si>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</si>
  <si>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</si>
  <si>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</si>
  <si>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</si>
  <si>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</si>
  <si>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</si>
  <si>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</si>
  <si>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</si>
  <si>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</si>
  <si>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</si>
  <si>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</si>
  <si>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</si>
  <si>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</si>
  <si>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</si>
  <si>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</si>
  <si>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</si>
  <si>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</si>
  <si>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</si>
  <si>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</si>
  <si>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</si>
  <si>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</si>
  <si>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</si>
  <si>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</si>
  <si>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</si>
  <si>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</si>
  <si>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</si>
  <si>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</si>
  <si>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</si>
  <si>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</si>
  <si>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</si>
  <si>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</si>
  <si>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</si>
  <si>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</si>
  <si>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</si>
  <si>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</si>
  <si>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</si>
  <si>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</si>
  <si>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</si>
  <si>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</si>
  <si>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</si>
  <si>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</si>
  <si>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</si>
  <si>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</si>
  <si>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</si>
  <si>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</si>
  <si>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</si>
  <si>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</si>
  <si>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</si>
  <si>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</si>
  <si>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</si>
  <si>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</si>
  <si>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</si>
  <si>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</si>
  <si>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</si>
  <si>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</si>
  <si>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</si>
  <si>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</si>
  <si>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</si>
  <si>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</si>
  <si>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</si>
  <si>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</si>
  <si>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</si>
  <si>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</si>
  <si>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</si>
  <si>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</si>
  <si>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</si>
  <si>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</si>
  <si>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</si>
  <si>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</si>
  <si>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</si>
  <si>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</si>
  <si>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</si>
  <si>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</si>
  <si>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</si>
  <si>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</si>
  <si>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</si>
  <si>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</si>
  <si>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</si>
  <si>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</si>
  <si>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</si>
  <si>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</si>
  <si>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</si>
  <si>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</si>
  <si>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</si>
  <si>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</si>
  <si>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</si>
  <si>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</si>
  <si>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</si>
  <si>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</si>
  <si>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</si>
  <si>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</si>
  <si>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</si>
  <si>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</si>
  <si>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</si>
  <si>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</si>
  <si>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</si>
  <si>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</si>
  <si>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</si>
  <si>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</si>
  <si>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</si>
  <si>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</si>
  <si>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</si>
  <si>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</si>
  <si>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</si>
  <si>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</si>
  <si>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</si>
  <si>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</si>
  <si>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</si>
  <si>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</si>
  <si>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</si>
  <si>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</si>
  <si>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</si>
  <si>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</si>
  <si>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</si>
  <si>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</si>
  <si>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</si>
  <si>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</si>
  <si>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</si>
  <si>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</si>
  <si>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</si>
  <si>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</si>
  <si>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</si>
  <si>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</si>
  <si>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</si>
  <si>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</si>
  <si>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</si>
  <si>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</si>
  <si>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</si>
  <si>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</si>
  <si>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</si>
  <si>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</si>
  <si>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</si>
  <si>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</si>
  <si>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</si>
  <si>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</si>
  <si>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</si>
  <si>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</si>
  <si>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</si>
  <si>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</si>
  <si>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</si>
  <si>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</si>
  <si>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</si>
  <si>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</si>
  <si>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</si>
  <si>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</si>
  <si>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</si>
  <si>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</si>
  <si>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</si>
  <si>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</si>
  <si>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</si>
  <si>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</si>
  <si>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</si>
  <si>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</si>
  <si>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</si>
  <si>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</si>
  <si>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</si>
  <si>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</si>
  <si>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</si>
  <si>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</si>
  <si>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</si>
  <si>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</si>
  <si>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</si>
  <si>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</si>
  <si>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</si>
  <si>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</si>
  <si>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</si>
  <si>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</si>
  <si>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</si>
  <si>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</si>
  <si>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</si>
  <si>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</si>
  <si>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</si>
  <si>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</si>
  <si>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</si>
  <si>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</si>
  <si>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</si>
  <si>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</si>
  <si>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</si>
  <si>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</si>
  <si>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</si>
  <si>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</si>
  <si>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</si>
  <si>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</si>
  <si>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</si>
  <si>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</si>
  <si>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</si>
  <si>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</si>
  <si>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</si>
  <si>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</si>
  <si>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</si>
  <si>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</si>
  <si>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</si>
  <si>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</si>
  <si>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</si>
  <si>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</si>
  <si>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</si>
  <si>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</si>
  <si>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</si>
  <si>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</si>
  <si>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</si>
  <si>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</si>
  <si>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</si>
  <si>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</si>
  <si>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</si>
  <si>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</si>
  <si>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</si>
  <si>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</si>
  <si>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</si>
  <si>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</si>
  <si>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</si>
  <si>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</si>
  <si>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</si>
  <si>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</si>
  <si>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</si>
  <si>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</si>
  <si>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</si>
  <si>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</si>
  <si>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</si>
  <si>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</si>
  <si>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</si>
  <si>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</si>
  <si>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</si>
  <si>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</si>
  <si>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</si>
  <si>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</si>
  <si>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</si>
  <si>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</si>
  <si>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</si>
  <si>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</si>
  <si>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</si>
  <si>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</si>
  <si>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</si>
  <si>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</si>
  <si>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</si>
  <si>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</si>
  <si>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</si>
  <si>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</si>
  <si>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</si>
  <si>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</si>
  <si>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</si>
  <si>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</si>
  <si>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</si>
  <si>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</si>
  <si>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</si>
  <si>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</si>
  <si>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</si>
  <si>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</si>
  <si>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</si>
  <si>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</si>
  <si>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</si>
  <si>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</si>
  <si>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</si>
  <si>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</si>
  <si>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</si>
  <si>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</si>
  <si>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</si>
  <si>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</si>
  <si>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</si>
  <si>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</si>
  <si>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</si>
  <si>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</si>
  <si>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</si>
  <si>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</si>
  <si>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</si>
  <si>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</si>
  <si>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</si>
  <si>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</si>
  <si>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</si>
  <si>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</si>
  <si>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</si>
  <si>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</si>
  <si>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</si>
  <si>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</si>
  <si>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</si>
  <si>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</si>
  <si>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</si>
  <si>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</si>
  <si>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</si>
  <si>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</si>
  <si>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</si>
  <si>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</si>
  <si>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</si>
  <si>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</si>
  <si>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</si>
  <si>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</si>
  <si>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</si>
  <si>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</si>
  <si>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</si>
  <si>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</si>
  <si>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</si>
  <si>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</si>
  <si>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</si>
  <si>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</si>
  <si>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</si>
  <si>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</si>
  <si>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</si>
  <si>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</si>
  <si>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</si>
  <si>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</si>
  <si>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</si>
  <si>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</si>
  <si>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</si>
  <si>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</si>
  <si>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</si>
  <si>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</si>
  <si>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</si>
  <si>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</si>
  <si>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</si>
  <si>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</si>
  <si>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</si>
  <si>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</si>
  <si>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</si>
  <si>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</si>
  <si>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</si>
  <si>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</si>
  <si>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</si>
  <si>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</si>
  <si>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</si>
  <si>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</si>
  <si>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</si>
  <si>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</si>
  <si>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</si>
  <si>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</si>
  <si>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</si>
  <si>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</si>
  <si>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</si>
  <si>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</si>
  <si>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</si>
  <si>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</si>
  <si>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</si>
  <si>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</si>
  <si>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</si>
  <si>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</si>
  <si>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</si>
  <si>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</si>
  <si>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</si>
  <si>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</si>
  <si>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</si>
  <si>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</si>
  <si>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</si>
  <si>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</si>
  <si>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</si>
  <si>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</si>
  <si>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</si>
  <si>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</si>
  <si>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</si>
  <si>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</si>
  <si>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</si>
  <si>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</si>
  <si>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</si>
  <si>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</si>
  <si>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</si>
  <si>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</si>
  <si>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</si>
  <si>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</si>
  <si>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</si>
  <si>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</si>
  <si>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</si>
  <si>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</si>
  <si>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</si>
  <si>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</si>
  <si>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</si>
  <si>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</si>
  <si>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</si>
  <si>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</si>
  <si>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</si>
  <si>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</si>
  <si>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</si>
  <si>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</si>
  <si>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</si>
  <si>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</si>
  <si>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</si>
  <si>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</si>
  <si>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</si>
  <si>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</si>
  <si>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</si>
  <si>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</si>
  <si>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</si>
  <si>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</si>
  <si>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</si>
  <si>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</si>
  <si>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</si>
  <si>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</si>
  <si>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</si>
  <si>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</si>
  <si>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</si>
  <si>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</si>
  <si>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</si>
  <si>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</si>
  <si>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</si>
  <si>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</si>
  <si>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</si>
  <si>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</si>
  <si>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</si>
  <si>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</si>
  <si>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</si>
  <si>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</si>
  <si>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</si>
  <si>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</si>
  <si>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</si>
  <si>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</si>
  <si>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</si>
  <si>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</si>
  <si>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</si>
  <si>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</si>
  <si>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</si>
  <si>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</si>
  <si>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</si>
  <si>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</si>
  <si>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</si>
  <si>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</si>
  <si>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</si>
  <si>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</si>
  <si>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</si>
  <si>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</si>
  <si>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</si>
  <si>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</si>
  <si>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</si>
  <si>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</si>
  <si>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</si>
  <si>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</si>
  <si>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</si>
  <si>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</si>
  <si>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</si>
  <si>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</si>
  <si>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</si>
  <si>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</si>
  <si>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</si>
  <si>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</si>
  <si>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</si>
  <si>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</si>
  <si>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</si>
  <si>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</si>
  <si>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</si>
  <si>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</si>
  <si>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</si>
  <si>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</si>
  <si>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</si>
  <si>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</si>
  <si>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</si>
  <si>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</si>
  <si>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</si>
  <si>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</si>
  <si>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</si>
  <si>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</si>
  <si>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</si>
  <si>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</si>
  <si>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</si>
  <si>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</si>
  <si>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</si>
  <si>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</si>
  <si>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</si>
  <si>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</si>
  <si>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</si>
  <si>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</si>
  <si>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</si>
  <si>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</si>
  <si>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</si>
  <si>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</si>
  <si>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</si>
  <si>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</si>
  <si>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</si>
  <si>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</si>
  <si>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</si>
  <si>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</si>
  <si>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</si>
  <si>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</si>
  <si>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</si>
  <si>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</si>
  <si>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</si>
  <si>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</si>
  <si>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</si>
  <si>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</si>
  <si>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</si>
  <si>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</si>
  <si>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</si>
  <si>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</si>
  <si>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</si>
  <si>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</si>
  <si>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</si>
  <si>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</si>
  <si>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</si>
  <si>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</si>
  <si>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</si>
  <si>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</si>
  <si>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</si>
  <si>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</si>
  <si>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</si>
  <si>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</si>
  <si>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</si>
  <si>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</si>
  <si>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</si>
  <si>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</si>
  <si>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</si>
  <si>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</si>
  <si>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</si>
  <si>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</si>
  <si>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</si>
  <si>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</si>
  <si>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</si>
  <si>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</si>
  <si>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</si>
  <si>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</si>
  <si>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</si>
  <si>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</si>
  <si>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</si>
  <si>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</si>
  <si>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</si>
  <si>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</si>
  <si>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</si>
  <si>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</si>
  <si>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</si>
  <si>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</si>
  <si>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</si>
  <si>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</si>
  <si>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</si>
  <si>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</si>
  <si>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</si>
  <si>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</si>
  <si>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</si>
  <si>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</si>
  <si>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</si>
  <si>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</si>
  <si>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</si>
  <si>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</si>
  <si>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</si>
  <si>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</si>
  <si>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</si>
  <si>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</si>
  <si>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</si>
  <si>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</si>
  <si>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</si>
  <si>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</si>
  <si>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</si>
  <si>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</si>
  <si>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</si>
  <si>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</si>
  <si>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</si>
  <si>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</si>
  <si>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</si>
  <si>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</si>
  <si>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</si>
  <si>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</si>
  <si>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</si>
  <si>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</si>
  <si>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</si>
  <si>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</si>
  <si>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</si>
  <si>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</si>
  <si>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</si>
  <si>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</si>
  <si>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</si>
  <si>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</si>
  <si>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</si>
  <si>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</si>
  <si>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</si>
  <si>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</si>
  <si>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</si>
  <si>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</si>
  <si>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</si>
  <si>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</si>
  <si>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</si>
  <si>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</si>
  <si>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</si>
  <si>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</si>
  <si>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</si>
  <si>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</si>
  <si>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</si>
  <si>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</si>
  <si>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</si>
  <si>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</si>
  <si>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</si>
  <si>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</si>
  <si>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</si>
  <si>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</si>
  <si>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</si>
  <si>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</si>
  <si>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</si>
  <si>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</si>
  <si>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</si>
  <si>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</si>
  <si>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</si>
  <si>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</si>
  <si>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</si>
  <si>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</si>
  <si>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</si>
  <si>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</si>
  <si>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</si>
  <si>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</si>
  <si>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</si>
  <si>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</si>
  <si>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</si>
  <si>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</si>
  <si>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</si>
  <si>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</si>
  <si>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</si>
  <si>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</si>
  <si>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</si>
  <si>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</si>
  <si>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</si>
  <si>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</si>
  <si>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</si>
  <si>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</si>
  <si>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</si>
  <si>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</si>
  <si>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</si>
  <si>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</si>
  <si>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</si>
  <si>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</si>
  <si>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</si>
  <si>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</si>
  <si>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</si>
  <si>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</si>
  <si>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</si>
  <si>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</si>
  <si>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</si>
  <si>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</si>
  <si>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</si>
  <si>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</si>
  <si>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</si>
  <si>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</si>
  <si>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</si>
  <si>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</si>
  <si>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</si>
  <si>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</si>
  <si>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</si>
  <si>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</si>
  <si>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</si>
  <si>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</si>
  <si>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</si>
  <si>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</si>
  <si>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</si>
  <si>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</si>
  <si>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</si>
  <si>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</si>
  <si>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</si>
  <si>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</si>
  <si>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</si>
  <si>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</si>
  <si>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</si>
  <si>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</si>
  <si>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</si>
  <si>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</si>
  <si>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</si>
  <si>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</si>
  <si>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</si>
  <si>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</si>
  <si>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</si>
  <si>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</si>
  <si>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</si>
  <si>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</si>
  <si>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</si>
  <si>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</si>
  <si>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</si>
  <si>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</si>
  <si>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</si>
  <si>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</si>
  <si>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</si>
  <si>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</si>
  <si>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</si>
  <si>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</si>
  <si>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</si>
  <si>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</si>
  <si>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</si>
  <si>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</si>
  <si>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</si>
  <si>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</si>
  <si>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</si>
  <si>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</si>
  <si>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</si>
  <si>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</si>
  <si>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</si>
  <si>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</si>
  <si>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</si>
  <si>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</si>
  <si>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</si>
  <si>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</si>
  <si>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</si>
  <si>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</si>
  <si>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</si>
  <si>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</si>
  <si>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</si>
  <si>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</si>
  <si>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</si>
  <si>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</si>
  <si>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</si>
  <si>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</si>
  <si>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</si>
  <si>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</si>
  <si>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</si>
  <si>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</si>
  <si>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</si>
  <si>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</si>
  <si>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</si>
  <si>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</si>
  <si>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</si>
  <si>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</si>
  <si>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</si>
  <si>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</si>
  <si>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</si>
  <si>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</si>
  <si>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</si>
  <si>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</si>
  <si>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</si>
  <si>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</si>
  <si>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</si>
  <si>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</si>
  <si>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</si>
  <si>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</si>
  <si>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</si>
  <si>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</si>
  <si>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</si>
  <si>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</si>
  <si>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</si>
  <si>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</si>
  <si>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</si>
  <si>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</si>
  <si>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</si>
  <si>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</si>
  <si>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</si>
  <si>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</si>
  <si>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</si>
  <si>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</si>
  <si>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</si>
  <si>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</si>
  <si>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</si>
  <si>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</si>
  <si>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</si>
  <si>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</si>
  <si>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</si>
  <si>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</si>
  <si>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</si>
  <si>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</si>
  <si>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</si>
  <si>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</si>
  <si>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</si>
  <si>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</si>
  <si>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</si>
  <si>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</si>
  <si>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</si>
  <si>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</si>
  <si>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</si>
  <si>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</si>
  <si>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</si>
  <si>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</si>
  <si>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</si>
  <si>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</si>
  <si>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</si>
  <si>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</si>
  <si>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</si>
  <si>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</si>
  <si>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</si>
  <si>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</si>
  <si>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</si>
  <si>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</si>
  <si>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</si>
  <si>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</si>
  <si>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</si>
  <si>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</si>
  <si>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</si>
  <si>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</si>
  <si>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</si>
  <si>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</si>
  <si>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</si>
  <si>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</si>
  <si>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</si>
  <si>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</si>
  <si>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</si>
  <si>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</si>
  <si>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</si>
  <si>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</si>
  <si>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</si>
  <si>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</si>
  <si>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</si>
  <si>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</si>
  <si>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</si>
  <si>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</si>
  <si>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</si>
  <si>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</si>
  <si>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</si>
  <si>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</si>
  <si>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</si>
  <si>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</si>
  <si>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</si>
  <si>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</si>
  <si>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</si>
  <si>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</si>
  <si>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</si>
  <si>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</si>
  <si>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</si>
  <si>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</si>
  <si>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</si>
  <si>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</si>
  <si>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</si>
  <si>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</si>
  <si>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</si>
  <si>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</si>
  <si>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</si>
  <si>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</si>
  <si>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</si>
  <si>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</si>
  <si>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</si>
  <si>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</si>
  <si>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</si>
  <si>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</si>
  <si>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</si>
  <si>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</si>
  <si>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</si>
  <si>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</si>
  <si>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</si>
  <si>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</si>
  <si>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</si>
  <si>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</si>
  <si>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</si>
  <si>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</si>
  <si>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</si>
  <si>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</si>
  <si>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</si>
  <si>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</si>
  <si>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</si>
  <si>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</si>
  <si>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</si>
  <si>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</si>
  <si>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</si>
  <si>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</si>
  <si>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</si>
  <si>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</si>
  <si>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</si>
  <si>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</si>
  <si>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</si>
  <si>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</si>
  <si>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</si>
  <si>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</si>
  <si>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</si>
  <si>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</si>
  <si>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</si>
  <si>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</si>
  <si>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</si>
  <si>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</si>
  <si>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</si>
  <si>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</si>
  <si>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</si>
  <si>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</si>
  <si>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</si>
  <si>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</si>
  <si>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</si>
  <si>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</si>
  <si>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</si>
  <si>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</si>
  <si>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</si>
  <si>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</si>
  <si>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</si>
  <si>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</si>
  <si>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</si>
  <si>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</si>
  <si>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</si>
  <si>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</si>
  <si>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</si>
  <si>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</si>
  <si>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</si>
  <si>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</si>
  <si>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</si>
  <si>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</si>
  <si>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</si>
  <si>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</si>
  <si>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</si>
  <si>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</si>
  <si>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</si>
  <si>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</si>
  <si>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</si>
  <si>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</si>
  <si>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</si>
  <si>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</si>
  <si>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</si>
  <si>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</si>
  <si>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</si>
  <si>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</si>
  <si>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</si>
  <si>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</si>
  <si>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</si>
  <si>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</si>
  <si>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</si>
  <si>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</si>
  <si>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</si>
  <si>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</si>
  <si>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</si>
  <si>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</si>
  <si>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</si>
  <si>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</si>
  <si>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</si>
  <si>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</si>
  <si>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</si>
  <si>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</si>
  <si>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</si>
  <si>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</si>
  <si>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</si>
  <si>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</si>
  <si>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</si>
  <si>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</si>
  <si>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</si>
  <si>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</si>
  <si>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</si>
  <si>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</si>
  <si>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</si>
  <si>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</si>
  <si>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</si>
  <si>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</si>
  <si>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</si>
  <si>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</si>
  <si>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</si>
  <si>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</si>
  <si>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</si>
  <si>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</si>
  <si>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</si>
  <si>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</si>
  <si>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</si>
  <si>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</si>
  <si>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</si>
  <si>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</si>
  <si>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</si>
  <si>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</si>
  <si>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</si>
  <si>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</si>
  <si>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</si>
  <si>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</si>
  <si>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</si>
  <si>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</si>
  <si>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</si>
  <si>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</si>
  <si>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</si>
  <si>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</si>
  <si>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</si>
  <si>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</si>
  <si>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</si>
  <si>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</si>
  <si>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</si>
  <si>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</si>
  <si>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</si>
  <si>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</si>
  <si>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</si>
  <si>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</si>
  <si>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</si>
  <si>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</si>
  <si>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</si>
  <si>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</si>
  <si>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</si>
  <si>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</si>
  <si>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</si>
  <si>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</si>
  <si>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</si>
  <si>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</si>
  <si>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</si>
  <si>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</si>
  <si>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</si>
  <si>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</si>
  <si>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</si>
  <si>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</si>
  <si>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</si>
  <si>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</si>
  <si>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</si>
  <si>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</si>
  <si>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</si>
  <si>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</si>
  <si>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</si>
  <si>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</si>
  <si>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</si>
  <si>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</si>
  <si>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</si>
  <si>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</si>
  <si>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</si>
  <si>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</si>
  <si>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</si>
  <si>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</si>
  <si>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</si>
  <si>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</si>
  <si>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</si>
  <si>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</si>
  <si>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</si>
  <si>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</si>
  <si>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</si>
  <si>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</si>
  <si>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</si>
  <si>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</si>
  <si>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</si>
  <si>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</si>
  <si>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</si>
  <si>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</si>
  <si>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</si>
  <si>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</si>
  <si>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</si>
  <si>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</si>
  <si>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</si>
  <si>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</si>
  <si>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</si>
  <si>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</si>
  <si>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</si>
  <si>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</si>
  <si>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</si>
  <si>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</si>
  <si>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</si>
  <si>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</si>
  <si>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</si>
  <si>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</si>
  <si>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</si>
  <si>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</si>
  <si>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</si>
  <si>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</si>
  <si>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</si>
  <si>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</si>
  <si>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</si>
  <si>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</si>
  <si>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</si>
  <si>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</si>
  <si>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</si>
  <si>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</si>
  <si>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</si>
  <si>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</si>
  <si>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</si>
  <si>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</si>
  <si>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</si>
  <si>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</si>
  <si>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</si>
  <si>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</si>
  <si>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</si>
  <si>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</si>
  <si>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</si>
  <si>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</si>
  <si>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</si>
  <si>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</si>
  <si>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</si>
  <si>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</si>
  <si>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</si>
  <si>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</si>
  <si>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</si>
  <si>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</si>
  <si>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</si>
  <si>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</si>
  <si>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</si>
  <si>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</si>
  <si>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</si>
  <si>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</si>
  <si>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</si>
  <si>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</si>
  <si>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</si>
  <si>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</si>
  <si>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</si>
  <si>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</si>
  <si>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</si>
  <si>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</si>
  <si>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</si>
  <si>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</si>
  <si>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</si>
  <si>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</si>
  <si>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</si>
  <si>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</si>
  <si>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</si>
  <si>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</si>
  <si>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</si>
  <si>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</si>
  <si>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</si>
  <si>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</si>
  <si>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</si>
  <si>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</si>
  <si>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</si>
  <si>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</si>
  <si>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</si>
  <si>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</si>
  <si>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</si>
  <si>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</si>
  <si>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</si>
  <si>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</si>
  <si>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</si>
  <si>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</si>
  <si>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</si>
  <si>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</si>
  <si>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</si>
  <si>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</si>
  <si>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</si>
  <si>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</si>
  <si>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</si>
  <si>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</si>
  <si>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</si>
  <si>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</si>
  <si>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</si>
  <si>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</si>
  <si>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</si>
  <si>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</si>
  <si>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</si>
  <si>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</si>
  <si>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</si>
  <si>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</si>
  <si>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</si>
  <si>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</si>
  <si>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</si>
  <si>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</si>
  <si>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</si>
  <si>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</si>
  <si>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</si>
  <si>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</si>
  <si>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</si>
  <si>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</si>
  <si>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</si>
  <si>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</si>
  <si>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</si>
  <si>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</si>
  <si>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</si>
  <si>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</si>
  <si>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</si>
  <si>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</si>
  <si>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</si>
  <si>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</si>
  <si>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</si>
  <si>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</si>
  <si>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</si>
  <si>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</si>
  <si>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</si>
  <si>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</si>
  <si>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</si>
  <si>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</si>
  <si>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</si>
  <si>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</si>
  <si>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</si>
  <si>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</si>
  <si>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</si>
  <si>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</si>
  <si>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</si>
  <si>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</si>
  <si>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</si>
  <si>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</si>
  <si>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</si>
  <si>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</si>
  <si>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</si>
  <si>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</si>
  <si>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</si>
  <si>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</si>
  <si>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</si>
  <si>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</si>
  <si>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</si>
  <si>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</si>
  <si>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</si>
  <si>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</si>
  <si>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</si>
  <si>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</si>
  <si>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</si>
  <si>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</si>
  <si>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</si>
  <si>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</si>
  <si>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</si>
  <si>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</si>
  <si>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</si>
  <si>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</si>
  <si>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</si>
  <si>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</si>
  <si>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</si>
  <si>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</si>
  <si>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</si>
  <si>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</si>
  <si>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</si>
  <si>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</si>
  <si>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</si>
  <si>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</si>
  <si>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</si>
  <si>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</si>
  <si>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</si>
  <si>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</si>
  <si>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</si>
  <si>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</si>
  <si>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</si>
  <si>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</si>
  <si>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</si>
  <si>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</si>
  <si>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</si>
  <si>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</si>
  <si>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</si>
  <si>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</si>
  <si>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</si>
  <si>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</si>
  <si>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</si>
  <si>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</si>
  <si>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</si>
  <si>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</si>
  <si>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</si>
  <si>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</si>
  <si>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</si>
  <si>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</si>
  <si>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</si>
  <si>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</si>
  <si>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</si>
  <si>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</si>
  <si>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</si>
  <si>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</si>
  <si>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</si>
  <si>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</si>
  <si>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</si>
  <si>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</si>
  <si>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</si>
  <si>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</si>
  <si>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</si>
  <si>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</si>
  <si>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</si>
  <si>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</si>
  <si>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</si>
  <si>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</si>
  <si>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</si>
  <si>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</si>
  <si>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</si>
  <si>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</si>
  <si>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</si>
  <si>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</si>
  <si>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</si>
  <si>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</si>
  <si>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</si>
  <si>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</si>
  <si>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</si>
  <si>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</si>
  <si>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</si>
  <si>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</si>
  <si>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</si>
  <si>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</si>
  <si>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</si>
  <si>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</si>
  <si>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</si>
  <si>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</si>
  <si>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</si>
  <si>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</si>
  <si>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</si>
  <si>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</si>
  <si>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</si>
  <si>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</si>
  <si>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</si>
  <si>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</si>
  <si>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</si>
  <si>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</si>
  <si>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</si>
  <si>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</si>
  <si>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</si>
  <si>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</si>
  <si>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</si>
  <si>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</si>
  <si>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</si>
  <si>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</si>
  <si>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</si>
  <si>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</si>
  <si>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</si>
  <si>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</si>
  <si>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</si>
  <si>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</si>
  <si>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</si>
  <si>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</si>
  <si>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</si>
  <si>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</si>
  <si>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</si>
  <si>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</si>
  <si>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</si>
  <si>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</si>
  <si>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</si>
  <si>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</si>
  <si>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</si>
  <si>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</si>
  <si>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</si>
  <si>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</si>
  <si>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</si>
  <si>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</si>
  <si>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</si>
  <si>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</si>
  <si>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</si>
  <si>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</si>
  <si>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</si>
  <si>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</si>
  <si>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</si>
  <si>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</si>
  <si>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</si>
  <si>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</si>
  <si>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</si>
  <si>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</si>
  <si>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</si>
  <si>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</si>
  <si>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</si>
  <si>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</si>
  <si>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</si>
  <si>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</si>
  <si>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</si>
  <si>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</si>
  <si>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</si>
  <si>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</si>
  <si>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</si>
  <si>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</si>
  <si>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</si>
  <si>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</si>
  <si>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</si>
  <si>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</si>
  <si>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</si>
  <si>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</si>
  <si>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</si>
  <si>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</si>
  <si>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</si>
  <si>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</si>
  <si>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</si>
  <si>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</si>
  <si>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</si>
  <si>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</si>
  <si>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</si>
  <si>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</si>
  <si>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</si>
  <si>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</si>
  <si>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</si>
  <si>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</si>
  <si>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</si>
  <si>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</si>
  <si>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</si>
  <si>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</si>
  <si>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</si>
  <si>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</si>
  <si>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</si>
  <si>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</si>
  <si>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</si>
  <si>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</si>
  <si>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</si>
  <si>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</si>
  <si>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</si>
  <si>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</si>
  <si>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</si>
  <si>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</si>
  <si>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</si>
  <si>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</si>
  <si>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</si>
  <si>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</si>
  <si>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</si>
  <si>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</si>
  <si>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</si>
  <si>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</si>
  <si>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</si>
  <si>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</si>
  <si>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</si>
  <si>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</si>
  <si>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</si>
  <si>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</si>
  <si>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</si>
  <si>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</si>
  <si>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</si>
  <si>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</si>
  <si>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</si>
  <si>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</si>
  <si>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</si>
  <si>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</si>
  <si>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</si>
  <si>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</si>
  <si>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</si>
  <si>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</si>
  <si>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</si>
  <si>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</si>
  <si>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</si>
  <si>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</si>
  <si>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</si>
  <si>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</si>
  <si>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</si>
  <si>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</si>
  <si>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</si>
  <si>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</si>
  <si>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</si>
  <si>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</si>
  <si>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</si>
  <si>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</si>
  <si>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</si>
  <si>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</si>
  <si>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</si>
  <si>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</si>
  <si>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</si>
  <si>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</si>
  <si>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</si>
  <si>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</si>
  <si>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</si>
  <si>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</si>
  <si>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</si>
  <si>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</si>
  <si>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</si>
  <si>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</si>
  <si>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</si>
  <si>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</si>
  <si>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</si>
  <si>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</si>
  <si>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</si>
  <si>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</si>
  <si>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</si>
  <si>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</si>
  <si>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</si>
  <si>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</si>
  <si>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</si>
  <si>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</si>
  <si>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</si>
  <si>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</si>
  <si>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</si>
  <si>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</si>
  <si>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</si>
  <si>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</si>
  <si>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</si>
  <si>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</si>
  <si>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</si>
  <si>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</si>
  <si>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</si>
  <si>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</si>
  <si>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</si>
  <si>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</si>
  <si>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</si>
  <si>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</si>
  <si>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</si>
  <si>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</si>
  <si>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</si>
  <si>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</si>
  <si>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</si>
  <si>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</si>
  <si>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</si>
  <si>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</si>
  <si>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</si>
  <si>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</si>
  <si>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</si>
  <si>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</si>
  <si>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</si>
  <si>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</si>
  <si>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</si>
  <si>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</si>
  <si>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</si>
  <si>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</si>
  <si>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</si>
  <si>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</si>
  <si>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</si>
  <si>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</si>
  <si>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</si>
  <si>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</si>
  <si>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</si>
  <si>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</si>
  <si>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</si>
  <si>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</si>
  <si>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</si>
  <si>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</si>
  <si>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</si>
  <si>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</si>
  <si>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</si>
  <si>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</si>
  <si>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</si>
  <si>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</si>
  <si>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</si>
  <si>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</si>
  <si>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</si>
  <si>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</si>
  <si>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</si>
  <si>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</si>
  <si>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</si>
  <si>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</si>
  <si>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</si>
  <si>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</si>
  <si>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</si>
  <si>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</si>
  <si>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</si>
  <si>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</si>
  <si>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</si>
  <si>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</si>
  <si>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</si>
  <si>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</si>
  <si>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</si>
  <si>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</si>
  <si>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</si>
  <si>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</si>
  <si>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</si>
  <si>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</si>
  <si>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</si>
  <si>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</si>
  <si>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</si>
  <si>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</si>
  <si>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</si>
  <si>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</si>
  <si>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</si>
  <si>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</si>
  <si>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</si>
  <si>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</si>
  <si>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</si>
  <si>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</si>
  <si>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</si>
  <si>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</si>
  <si>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</si>
  <si>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</si>
  <si>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</si>
  <si>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</si>
  <si>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</si>
  <si>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</si>
  <si>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</si>
  <si>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</si>
  <si>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</si>
  <si>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</si>
  <si>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</si>
  <si>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</si>
  <si>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</si>
  <si>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</si>
  <si>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</si>
  <si>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</si>
  <si>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</si>
  <si>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</si>
  <si>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</si>
  <si>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</si>
  <si>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</si>
  <si>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</si>
  <si>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</si>
  <si>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</si>
  <si>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</si>
  <si>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</si>
  <si>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</si>
  <si>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</si>
  <si>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</si>
  <si>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</si>
  <si>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</si>
  <si>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</si>
  <si>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</si>
  <si>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</si>
  <si>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</si>
  <si>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</si>
  <si>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</si>
  <si>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</si>
  <si>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</si>
  <si>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</si>
  <si>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</si>
  <si>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</si>
  <si>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</si>
  <si>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</si>
  <si>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</si>
  <si>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</si>
  <si>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</si>
  <si>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</si>
  <si>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</si>
  <si>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</si>
  <si>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</si>
  <si>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</si>
  <si>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</si>
  <si>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</si>
  <si>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</si>
  <si>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</si>
  <si>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</si>
  <si>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</si>
  <si>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</si>
  <si>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</si>
  <si>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</si>
  <si>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</si>
  <si>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</si>
  <si>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</si>
  <si>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</si>
  <si>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</si>
  <si>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</si>
  <si>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</si>
  <si>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</si>
  <si>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</si>
  <si>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</si>
  <si>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</si>
  <si>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</si>
  <si>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</si>
  <si>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</si>
  <si>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</si>
  <si>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</si>
  <si>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</si>
  <si>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</si>
  <si>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</si>
  <si>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</si>
  <si>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</si>
  <si>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</si>
  <si>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</si>
  <si>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</si>
  <si>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</si>
  <si>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</si>
  <si>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</si>
  <si>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</si>
  <si>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</si>
  <si>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</si>
  <si>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</si>
  <si>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</si>
  <si>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</si>
  <si>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</si>
  <si>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</si>
  <si>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</si>
  <si>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</si>
  <si>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</si>
  <si>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</si>
  <si>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</si>
  <si>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</si>
  <si>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</si>
  <si>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</si>
  <si>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</si>
  <si>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</si>
  <si>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</si>
  <si>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</si>
  <si>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</si>
  <si>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</si>
  <si>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</si>
  <si>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</si>
  <si>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</si>
  <si>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</si>
  <si>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</si>
  <si>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</si>
  <si>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</si>
  <si>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</si>
  <si>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</si>
  <si>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</si>
  <si>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</si>
  <si>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</si>
  <si>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</si>
  <si>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</si>
  <si>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</si>
  <si>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</si>
  <si>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</si>
  <si>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</si>
  <si>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</si>
  <si>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</si>
  <si>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</si>
  <si>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</si>
  <si>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</si>
  <si>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</si>
  <si>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</si>
  <si>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</si>
  <si>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</si>
  <si>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</si>
  <si>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</si>
  <si>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</si>
  <si>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</si>
  <si>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</si>
  <si>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</si>
  <si>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</si>
  <si>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</si>
  <si>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</si>
  <si>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</si>
  <si>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</si>
  <si>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</si>
  <si>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</si>
  <si>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</si>
  <si>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</si>
  <si>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</si>
  <si>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</si>
  <si>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</si>
  <si>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</si>
  <si>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</si>
  <si>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</si>
  <si>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</si>
  <si>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</si>
  <si>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</si>
  <si>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</si>
  <si>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</si>
  <si>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</si>
  <si>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</si>
  <si>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</si>
  <si>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</si>
  <si>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</si>
  <si>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</si>
  <si>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</si>
  <si>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</si>
  <si>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</si>
  <si>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</si>
  <si>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</si>
  <si>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</si>
  <si>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</si>
  <si>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</si>
  <si>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</si>
  <si>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</si>
  <si>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</si>
  <si>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</si>
  <si>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</si>
  <si>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</si>
  <si>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</si>
  <si>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</si>
  <si>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</si>
  <si>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</si>
  <si>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</si>
  <si>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</si>
  <si>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</si>
  <si>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</si>
  <si>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</si>
  <si>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</si>
  <si>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</si>
  <si>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</si>
  <si>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</si>
  <si>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</si>
  <si>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</si>
  <si>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</si>
  <si>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</si>
  <si>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</si>
  <si>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</si>
  <si>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</si>
  <si>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</si>
  <si>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</si>
  <si>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</si>
  <si>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</si>
  <si>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</si>
  <si>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</si>
  <si>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</si>
  <si>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</si>
  <si>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</si>
  <si>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</si>
  <si>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</si>
  <si>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</si>
  <si>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</si>
  <si>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</si>
  <si>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</si>
  <si>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</si>
  <si>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</si>
  <si>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</si>
  <si>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</si>
  <si>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</si>
  <si>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</si>
  <si>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</si>
  <si>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</si>
  <si>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</si>
  <si>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</si>
  <si>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</si>
  <si>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</si>
  <si>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</si>
  <si>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</si>
  <si>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</si>
  <si>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</si>
  <si>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</si>
  <si>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</si>
  <si>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</si>
  <si>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</si>
  <si>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</si>
  <si>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</si>
  <si>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</si>
  <si>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</si>
  <si>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</si>
  <si>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</si>
  <si>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</si>
  <si>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</si>
  <si>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</si>
  <si>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</si>
  <si>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</si>
  <si>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</si>
  <si>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</si>
  <si>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</si>
  <si>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</si>
  <si>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</si>
  <si>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</si>
  <si>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</si>
  <si>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</si>
  <si>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</si>
  <si>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</si>
  <si>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</si>
  <si>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</si>
  <si>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</si>
  <si>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</si>
  <si>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</si>
  <si>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</si>
  <si>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</si>
  <si>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</si>
  <si>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</si>
  <si>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</si>
  <si>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</si>
  <si>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</si>
  <si>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</si>
  <si>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</si>
  <si>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</si>
  <si>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</si>
  <si>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</si>
  <si>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</si>
  <si>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</si>
  <si>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</si>
  <si>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</si>
  <si>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</si>
  <si>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</si>
  <si>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</si>
  <si>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</si>
  <si>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</si>
  <si>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</si>
  <si>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</si>
  <si>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</si>
  <si>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</si>
  <si>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</si>
  <si>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</si>
  <si>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</si>
  <si>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</si>
  <si>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</si>
  <si>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</si>
  <si>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</si>
  <si>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</si>
  <si>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</si>
  <si>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</si>
  <si>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</si>
  <si>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</si>
  <si>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</si>
  <si>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</si>
  <si>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</si>
  <si>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</si>
  <si>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</si>
  <si>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</si>
  <si>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</si>
  <si>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</si>
  <si>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</si>
  <si>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</si>
  <si>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</si>
  <si>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</si>
  <si>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</si>
  <si>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</si>
  <si>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</si>
  <si>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</si>
  <si>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</si>
  <si>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</si>
  <si>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</si>
  <si>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</si>
  <si>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</si>
  <si>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</si>
  <si>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</si>
  <si>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</si>
  <si>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</si>
  <si>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</si>
  <si>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</si>
  <si>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</si>
  <si>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</si>
  <si>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</si>
  <si>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</si>
  <si>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</si>
  <si>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</si>
  <si>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</si>
  <si>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</si>
  <si>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</si>
  <si>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</si>
  <si>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</si>
  <si>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</si>
  <si>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</si>
  <si>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</si>
  <si>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</si>
  <si>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</si>
  <si>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</si>
  <si>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</si>
  <si>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</si>
  <si>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</si>
  <si>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</si>
  <si>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</si>
  <si>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</si>
  <si>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</si>
  <si>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</si>
  <si>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</si>
  <si>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</si>
  <si>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</si>
  <si>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</si>
  <si>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</si>
  <si>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</si>
  <si>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</si>
  <si>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</si>
  <si>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</si>
  <si>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</si>
  <si>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</si>
  <si>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</si>
  <si>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</si>
  <si>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</si>
  <si>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</si>
  <si>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</si>
  <si>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</si>
  <si>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</si>
  <si>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</si>
  <si>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</si>
  <si>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</si>
  <si>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</si>
  <si>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</si>
  <si>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</si>
  <si>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</si>
  <si>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</si>
  <si>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</si>
  <si>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</si>
  <si>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</si>
  <si>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</si>
  <si>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</si>
  <si>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</si>
  <si>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</si>
  <si>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</si>
  <si>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</si>
  <si>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</si>
  <si>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</si>
  <si>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</si>
  <si>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</si>
  <si>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</si>
  <si>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</si>
  <si>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</si>
  <si>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</si>
  <si>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</si>
  <si>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</si>
  <si>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</si>
  <si>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</si>
  <si>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</si>
  <si>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</si>
  <si>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</si>
  <si>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</si>
  <si>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</si>
  <si>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</si>
  <si>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</si>
  <si>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</si>
  <si>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</si>
  <si>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</si>
  <si>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</si>
  <si>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</si>
  <si>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</si>
  <si>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</si>
  <si>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</si>
  <si>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</si>
  <si>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</si>
  <si>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</si>
  <si>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</si>
  <si>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</si>
  <si>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</si>
  <si>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</si>
  <si>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</si>
  <si>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</si>
  <si>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</si>
  <si>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</si>
  <si>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</si>
  <si>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</si>
  <si>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</si>
  <si>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</si>
  <si>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</si>
  <si>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</si>
  <si>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</si>
  <si>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</si>
  <si>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</si>
  <si>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</si>
  <si>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</si>
  <si>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</si>
  <si>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</si>
  <si>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</si>
  <si>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</si>
  <si>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</si>
  <si>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</si>
  <si>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</si>
  <si>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</si>
  <si>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</si>
  <si>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</si>
  <si>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</si>
  <si>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</si>
  <si>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</si>
  <si>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</si>
  <si>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</si>
  <si>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</si>
  <si>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</si>
  <si>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</si>
  <si>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</si>
  <si>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</si>
  <si>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</si>
  <si>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</si>
  <si>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</si>
  <si>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</si>
  <si>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</si>
  <si>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</si>
  <si>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</si>
  <si>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</si>
  <si>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</si>
  <si>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</si>
  <si>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</si>
  <si>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</si>
  <si>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</si>
  <si>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</si>
  <si>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</si>
  <si>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</si>
  <si>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</si>
  <si>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</si>
  <si>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</si>
  <si>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</si>
  <si>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</si>
  <si>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</si>
  <si>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</si>
  <si>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</si>
  <si>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</si>
  <si>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</si>
  <si>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</si>
  <si>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</si>
  <si>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</si>
  <si>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</si>
  <si>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</si>
  <si>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</si>
  <si>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</si>
  <si>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</si>
  <si>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</si>
  <si>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</si>
  <si>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</si>
  <si>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</si>
  <si>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</si>
  <si>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</si>
  <si>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</si>
  <si>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</si>
  <si>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</si>
  <si>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</si>
  <si>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</si>
  <si>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</si>
  <si>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</si>
  <si>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</si>
  <si>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</si>
  <si>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</si>
  <si>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</si>
  <si>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</si>
  <si>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</si>
  <si>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</si>
  <si>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</si>
  <si>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</si>
  <si>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</si>
  <si>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</si>
  <si>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</si>
  <si>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</si>
  <si>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</si>
  <si>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</si>
  <si>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</si>
  <si>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</si>
  <si>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</si>
  <si>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</si>
  <si>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</si>
  <si>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</si>
  <si>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</si>
  <si>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</si>
  <si>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</si>
  <si>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</si>
  <si>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</si>
  <si>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</si>
  <si>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</si>
  <si>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</si>
  <si>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</si>
  <si>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</si>
  <si>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</si>
  <si>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</si>
  <si>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</si>
  <si>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</si>
  <si>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</si>
  <si>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</si>
  <si>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</si>
  <si>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</si>
  <si>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</si>
  <si>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</si>
  <si>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</si>
  <si>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</si>
  <si>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</si>
  <si>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</si>
  <si>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</si>
  <si>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</si>
  <si>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</si>
  <si>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</si>
  <si>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</si>
  <si>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</si>
  <si>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</si>
  <si>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</si>
  <si>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</si>
  <si>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</si>
  <si>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</si>
  <si>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</si>
  <si>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</si>
  <si>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</si>
  <si>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</si>
  <si>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</si>
  <si>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</si>
  <si>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</si>
  <si>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</si>
  <si>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</si>
  <si>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</si>
  <si>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</si>
  <si>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</si>
  <si>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</si>
  <si>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</si>
  <si>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</si>
  <si>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</si>
  <si>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</si>
  <si>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</si>
  <si>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</si>
  <si>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</si>
  <si>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</si>
  <si>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</si>
  <si>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</si>
  <si>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</si>
  <si>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</si>
  <si>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</si>
  <si>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</si>
  <si>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</si>
  <si>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</si>
  <si>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</si>
  <si>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</si>
  <si>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</si>
  <si>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</si>
  <si>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</si>
  <si>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</si>
  <si>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</si>
  <si>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</si>
  <si>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</si>
  <si>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</si>
  <si>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</si>
  <si>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</si>
  <si>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</si>
  <si>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</si>
  <si>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</si>
  <si>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</si>
  <si>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</si>
  <si>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</si>
  <si>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</si>
  <si>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</si>
  <si>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</si>
  <si>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</si>
  <si>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</si>
  <si>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</si>
  <si>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</si>
  <si>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</si>
  <si>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</si>
  <si>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</si>
  <si>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</si>
  <si>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</si>
  <si>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</si>
  <si>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</si>
  <si>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</si>
  <si>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</si>
  <si>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</si>
  <si>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</si>
  <si>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</si>
  <si>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</si>
  <si>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</si>
  <si>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</si>
  <si>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</si>
  <si>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</si>
  <si>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</si>
  <si>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</si>
  <si>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</si>
  <si>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</si>
  <si>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</si>
  <si>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</si>
  <si>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</si>
  <si>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</si>
  <si>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</si>
  <si>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</si>
  <si>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</si>
  <si>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</si>
  <si>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</si>
  <si>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</si>
  <si>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</si>
  <si>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</si>
  <si>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</si>
  <si>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</si>
  <si>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</si>
  <si>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</si>
  <si>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</si>
  <si>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</si>
  <si>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</si>
  <si>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</si>
  <si>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</si>
  <si>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</si>
  <si>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</si>
  <si>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</si>
  <si>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</si>
  <si>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</si>
  <si>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</si>
  <si>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</si>
  <si>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</si>
  <si>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</si>
  <si>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</si>
  <si>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</si>
  <si>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</si>
  <si>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</si>
  <si>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</si>
  <si>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</si>
  <si>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</si>
  <si>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</si>
  <si>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</si>
  <si>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</si>
  <si>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</si>
  <si>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</si>
  <si>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</si>
  <si>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</si>
  <si>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</si>
  <si>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</si>
  <si>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</si>
  <si>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</si>
  <si>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</si>
  <si>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</si>
  <si>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</si>
  <si>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</si>
  <si>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</si>
  <si>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</si>
  <si>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</si>
  <si>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</si>
  <si>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</si>
  <si>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</si>
  <si>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</si>
  <si>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</si>
  <si>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</si>
  <si>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</si>
  <si>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</si>
  <si>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</si>
  <si>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</si>
  <si>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</si>
  <si>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</si>
  <si>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</si>
  <si>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</si>
  <si>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</si>
  <si>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</si>
  <si>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</si>
  <si>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</si>
  <si>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</si>
  <si>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</si>
  <si>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</si>
  <si>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</si>
  <si>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</si>
  <si>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</si>
  <si>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</si>
  <si>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</si>
  <si>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</si>
  <si>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</si>
  <si>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</si>
  <si>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</si>
  <si>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</si>
  <si>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</si>
  <si>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</si>
  <si>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</si>
  <si>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</si>
  <si>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</si>
  <si>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</si>
  <si>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</si>
  <si>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</si>
  <si>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</si>
  <si>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</si>
  <si>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</si>
  <si>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</si>
  <si>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</si>
  <si>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</si>
  <si>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</si>
  <si>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</si>
  <si>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</si>
  <si>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</si>
  <si>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</si>
  <si>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</si>
  <si>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</si>
  <si>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</si>
  <si>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</si>
  <si>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</si>
  <si>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</si>
  <si>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</si>
  <si>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</si>
  <si>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</si>
  <si>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</si>
  <si>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</si>
  <si>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</si>
  <si>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</si>
  <si>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</si>
  <si>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</si>
  <si>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</si>
  <si>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</si>
  <si>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</si>
  <si>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</si>
  <si>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</si>
  <si>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</si>
  <si>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</si>
  <si>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</si>
  <si>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</si>
  <si>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</si>
  <si>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</si>
  <si>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</si>
  <si>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</si>
  <si>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</si>
  <si>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</si>
  <si>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</si>
  <si>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</si>
  <si>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</si>
  <si>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</si>
  <si>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</si>
  <si>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</si>
  <si>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</si>
  <si>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</si>
  <si>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</si>
  <si>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</si>
  <si>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</si>
  <si>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</si>
  <si>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</si>
  <si>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</si>
  <si>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</si>
  <si>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</si>
  <si>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</si>
  <si>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</si>
  <si>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</si>
  <si>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</si>
  <si>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</si>
  <si>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</si>
  <si>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</si>
  <si>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</si>
  <si>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</si>
  <si>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</si>
  <si>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</si>
  <si>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</si>
  <si>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</si>
  <si>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</si>
  <si>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</si>
  <si>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</si>
  <si>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</si>
  <si>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</si>
  <si>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</si>
  <si>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</si>
  <si>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</si>
  <si>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</si>
  <si>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</si>
  <si>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</si>
  <si>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</si>
  <si>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</si>
  <si>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</si>
  <si>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</si>
  <si>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</si>
  <si>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</si>
  <si>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</si>
  <si>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</si>
  <si>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</si>
  <si>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</si>
  <si>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</si>
  <si>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</si>
  <si>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</si>
  <si>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</si>
  <si>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</si>
  <si>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</si>
  <si>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</si>
  <si>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</si>
  <si>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</si>
  <si>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</si>
  <si>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</si>
  <si>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</si>
  <si>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</si>
  <si>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</si>
  <si>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</si>
  <si>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</si>
  <si>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</si>
  <si>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</si>
  <si>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</si>
  <si>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</si>
  <si>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</si>
  <si>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</si>
  <si>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</si>
  <si>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</si>
  <si>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</si>
  <si>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</si>
  <si>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</si>
  <si>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</si>
  <si>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</si>
  <si>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</si>
  <si>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</si>
  <si>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</si>
  <si>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</si>
  <si>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</si>
  <si>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</si>
  <si>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</si>
  <si>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</si>
  <si>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</si>
  <si>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</si>
  <si>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</si>
  <si>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</si>
  <si>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</si>
  <si>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</si>
  <si>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</si>
  <si>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</si>
  <si>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</si>
  <si>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</si>
  <si>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</si>
  <si>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</si>
  <si>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</si>
  <si>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</si>
  <si>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</si>
  <si>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</si>
  <si>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</si>
  <si>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</si>
  <si>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</si>
  <si>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</si>
  <si>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</si>
  <si>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</si>
  <si>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</si>
  <si>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</si>
  <si>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</si>
  <si>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</si>
  <si>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</si>
  <si>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</si>
  <si>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</si>
  <si>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</si>
  <si>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</si>
  <si>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</si>
  <si>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</si>
  <si>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</si>
  <si>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</si>
  <si>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</si>
  <si>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</si>
  <si>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</si>
  <si>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</si>
  <si>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</si>
  <si>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</si>
  <si>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</si>
  <si>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</si>
  <si>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</si>
  <si>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</si>
  <si>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</si>
  <si>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</si>
  <si>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</si>
  <si>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</si>
  <si>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</si>
  <si>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</si>
  <si>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</si>
  <si>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</si>
  <si>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</si>
  <si>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</si>
  <si>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</si>
  <si>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</si>
  <si>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</si>
  <si>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</si>
  <si>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</si>
  <si>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</si>
  <si>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</si>
  <si>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</si>
  <si>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</si>
  <si>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</si>
  <si>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</si>
  <si>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</si>
  <si>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</si>
  <si>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</si>
  <si>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</si>
  <si>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</si>
  <si>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</si>
  <si>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</si>
  <si>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</si>
  <si>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</si>
  <si>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</si>
  <si>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</si>
  <si>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</si>
  <si>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</si>
  <si>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</si>
  <si>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</si>
  <si>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</si>
  <si>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</si>
  <si>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</si>
  <si>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</si>
  <si>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</si>
  <si>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</si>
  <si>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</si>
  <si>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</si>
  <si>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</si>
  <si>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</si>
  <si>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</si>
  <si>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</si>
  <si>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</si>
  <si>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</si>
  <si>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</si>
  <si>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</si>
  <si>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</si>
  <si>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</si>
  <si>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</si>
  <si>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</si>
  <si>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</si>
  <si>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</si>
  <si>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</si>
  <si>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</si>
  <si>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</si>
  <si>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</si>
  <si>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</si>
  <si>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</si>
  <si>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</si>
  <si>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</si>
  <si>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</si>
  <si>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</si>
  <si>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</si>
  <si>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</si>
  <si>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</si>
  <si>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</si>
  <si>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</si>
  <si>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</si>
  <si>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</si>
  <si>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</si>
  <si>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</si>
  <si>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</si>
  <si>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</si>
  <si>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</si>
  <si>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</si>
  <si>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</si>
  <si>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</si>
  <si>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</si>
  <si>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</si>
  <si>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</si>
  <si>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</si>
  <si>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</si>
  <si>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</si>
  <si>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</si>
  <si>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</si>
  <si>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</si>
  <si>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</si>
  <si>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</si>
  <si>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</si>
  <si>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</si>
  <si>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</si>
  <si>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</si>
  <si>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</si>
  <si>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</si>
  <si>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</si>
  <si>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</si>
  <si>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</si>
  <si>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</si>
  <si>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</si>
  <si>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</si>
  <si>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</si>
  <si>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</si>
  <si>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</si>
  <si>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</si>
  <si>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</si>
  <si>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</si>
  <si>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</si>
  <si>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</si>
  <si>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</si>
  <si>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</si>
  <si>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</si>
  <si>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</si>
  <si>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</si>
  <si>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</si>
  <si>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</si>
  <si>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</si>
  <si>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</si>
  <si>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</si>
  <si>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</si>
  <si>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</si>
  <si>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</si>
  <si>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</si>
  <si>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</si>
  <si>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</si>
  <si>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</si>
  <si>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</si>
  <si>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</si>
  <si>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</si>
  <si>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</si>
  <si>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</si>
  <si>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</si>
  <si>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</si>
  <si>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</si>
  <si>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</si>
  <si>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</si>
  <si>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</si>
  <si>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</si>
  <si>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</si>
  <si>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</si>
  <si>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</si>
  <si>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</si>
  <si>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</si>
  <si>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</si>
  <si>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</si>
  <si>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</si>
  <si>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</si>
  <si>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</si>
  <si>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</si>
  <si>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</si>
  <si>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</si>
  <si>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</si>
  <si>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</si>
  <si>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</si>
  <si>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</si>
  <si>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</si>
  <si>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</si>
  <si>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</si>
  <si>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</si>
  <si>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</si>
  <si>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</si>
  <si>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</si>
  <si>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</si>
  <si>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</si>
  <si>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</si>
  <si>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</si>
  <si>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</si>
  <si>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</si>
  <si>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</si>
  <si>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</si>
  <si>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</si>
  <si>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</si>
  <si>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</si>
  <si>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</si>
  <si>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</si>
  <si>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</si>
  <si>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</si>
  <si>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</si>
  <si>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</si>
  <si>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</si>
  <si>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</si>
  <si>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</si>
  <si>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</si>
  <si>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</si>
  <si>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</si>
  <si>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</si>
  <si>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</si>
  <si>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</si>
  <si>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</si>
  <si>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</si>
  <si>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</si>
  <si>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</si>
  <si>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</si>
  <si>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</si>
  <si>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</si>
  <si>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</si>
  <si>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</si>
  <si>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</si>
  <si>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</si>
  <si>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</si>
  <si>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</si>
  <si>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</si>
  <si>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</si>
  <si>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</si>
  <si>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</si>
  <si>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</si>
  <si>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</si>
  <si>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</si>
  <si>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</si>
  <si>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</si>
  <si>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</si>
  <si>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</si>
  <si>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</si>
  <si>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</si>
  <si>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</si>
  <si>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</si>
  <si>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</si>
  <si>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</si>
  <si>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</si>
  <si>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</si>
  <si>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</si>
  <si>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</si>
  <si>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</si>
  <si>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</si>
  <si>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</si>
  <si>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</si>
  <si>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</si>
  <si>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</si>
  <si>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</si>
  <si>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</si>
  <si>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</si>
  <si>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</si>
  <si>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</si>
  <si>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</si>
  <si>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</si>
  <si>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</si>
  <si>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</si>
  <si>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</si>
  <si>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</si>
  <si>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</si>
  <si>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</si>
  <si>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</si>
  <si>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</si>
  <si>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</si>
  <si>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</si>
  <si>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</si>
  <si>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</si>
  <si>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</si>
  <si>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</si>
  <si>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</si>
  <si>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</si>
  <si>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</si>
  <si>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</si>
  <si>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</si>
  <si>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</si>
  <si>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</si>
  <si>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</si>
  <si>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</si>
  <si>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</si>
  <si>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</si>
  <si>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</si>
  <si>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</si>
  <si>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</si>
  <si>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</si>
  <si>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</si>
  <si>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</si>
  <si>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</si>
  <si>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</si>
  <si>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</si>
  <si>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</si>
  <si>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</si>
  <si>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</si>
  <si>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</si>
  <si>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</si>
  <si>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</si>
  <si>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</si>
  <si>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</si>
  <si>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</si>
  <si>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</si>
  <si>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</si>
  <si>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</si>
  <si>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</si>
  <si>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</si>
  <si>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</si>
  <si>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</si>
  <si>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</si>
  <si>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</si>
  <si>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</si>
  <si>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</si>
  <si>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</si>
  <si>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</si>
  <si>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</si>
  <si>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</si>
  <si>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</si>
  <si>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</si>
  <si>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</si>
  <si>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</si>
  <si>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</si>
  <si>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</si>
  <si>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</si>
  <si>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</si>
  <si>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</si>
  <si>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</si>
  <si>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</si>
  <si>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</si>
  <si>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</si>
  <si>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</si>
  <si>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</si>
  <si>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</si>
  <si>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</si>
  <si>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</si>
  <si>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</si>
  <si>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</si>
  <si>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</si>
  <si>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</si>
  <si>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</si>
  <si>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</si>
  <si>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</si>
  <si>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</si>
  <si>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</si>
  <si>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</si>
  <si>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</si>
  <si>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</si>
  <si>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</si>
  <si>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</si>
  <si>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</si>
  <si>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</si>
  <si>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</si>
  <si>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</si>
  <si>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</si>
  <si>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</si>
  <si>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</si>
  <si>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</si>
  <si>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</si>
  <si>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</si>
  <si>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</si>
  <si>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</si>
  <si>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</si>
  <si>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</si>
  <si>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</si>
  <si>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</si>
  <si>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</si>
  <si>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</si>
  <si>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</si>
  <si>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</si>
  <si>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</si>
  <si>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</si>
  <si>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</si>
  <si>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</si>
  <si>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</si>
  <si>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</si>
  <si>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</si>
  <si>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</si>
  <si>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</si>
  <si>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</si>
  <si>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</si>
  <si>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</si>
  <si>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</si>
  <si>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</si>
  <si>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</si>
  <si>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</si>
  <si>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</si>
  <si>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</si>
  <si>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</si>
  <si>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</si>
  <si>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</si>
  <si>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</si>
  <si>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</si>
  <si>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</si>
  <si>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</si>
  <si>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</si>
  <si>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</si>
  <si>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</si>
  <si>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</si>
  <si>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</si>
  <si>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</si>
  <si>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</si>
  <si>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</si>
  <si>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</si>
  <si>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</si>
  <si>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</si>
  <si>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</si>
  <si>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</si>
  <si>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</si>
  <si>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</si>
  <si>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</si>
  <si>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</si>
  <si>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</si>
  <si>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</si>
  <si>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</si>
  <si>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</si>
  <si>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</si>
  <si>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</si>
  <si>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</si>
  <si>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</si>
  <si>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</si>
  <si>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</si>
  <si>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</si>
  <si>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</si>
  <si>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</si>
  <si>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</si>
  <si>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</si>
  <si>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</si>
  <si>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</si>
  <si>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</si>
  <si>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</si>
  <si>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</si>
  <si>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</si>
  <si>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</si>
  <si>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</si>
  <si>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</si>
  <si>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</si>
  <si>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</si>
  <si>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</si>
  <si>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</si>
  <si>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</si>
  <si>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</si>
  <si>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</si>
  <si>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</si>
  <si>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</si>
  <si>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</si>
  <si>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</si>
  <si>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</si>
  <si>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</si>
  <si>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</si>
  <si>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</si>
  <si>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</si>
  <si>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</si>
  <si>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</si>
  <si>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</si>
  <si>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</si>
  <si>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</si>
  <si>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</si>
  <si>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</si>
  <si>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</si>
  <si>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</si>
  <si>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</si>
  <si>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</si>
  <si>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</si>
  <si>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</si>
  <si>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</si>
  <si>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</si>
  <si>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</si>
  <si>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</si>
  <si>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</si>
  <si>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</si>
  <si>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</si>
  <si>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</si>
  <si>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</si>
  <si>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</si>
  <si>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</si>
  <si>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</si>
  <si>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</si>
  <si>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</si>
  <si>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</si>
  <si>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</si>
  <si>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</si>
  <si>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</si>
  <si>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</si>
  <si>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</si>
  <si>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</si>
  <si>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</si>
  <si>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</si>
  <si>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</si>
  <si>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</si>
  <si>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</si>
  <si>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</si>
  <si>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</si>
  <si>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</si>
  <si>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</si>
  <si>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</si>
  <si>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</si>
  <si>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</si>
  <si>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</si>
  <si>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</si>
  <si>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</si>
  <si>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</si>
  <si>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</si>
  <si>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</si>
  <si>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</si>
  <si>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</si>
  <si>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</si>
  <si>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</si>
  <si>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</si>
  <si>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</si>
  <si>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</si>
  <si>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</si>
  <si>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</si>
  <si>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</si>
  <si>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</si>
  <si>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</si>
  <si>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</si>
  <si>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</si>
  <si>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</si>
  <si>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</si>
  <si>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</si>
  <si>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</si>
  <si>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</si>
  <si>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</si>
  <si>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</si>
  <si>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</si>
  <si>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</si>
  <si>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</si>
  <si>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</si>
  <si>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</si>
  <si>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</si>
  <si>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</si>
  <si>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</si>
  <si>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</si>
  <si>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</si>
  <si>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</si>
  <si>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</si>
  <si>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</si>
  <si>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</si>
  <si>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</si>
  <si>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</si>
  <si>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</si>
  <si>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</si>
  <si>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</si>
  <si>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</si>
  <si>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</si>
  <si>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</si>
  <si>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</si>
  <si>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</si>
  <si>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</si>
  <si>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</si>
  <si>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</si>
  <si>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</si>
  <si>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</si>
  <si>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</si>
  <si>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</si>
  <si>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</si>
  <si>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</si>
  <si>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</si>
  <si>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</si>
  <si>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</si>
  <si>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</si>
  <si>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</si>
  <si>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</si>
  <si>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</si>
  <si>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</si>
  <si>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</si>
  <si>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</si>
  <si>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</si>
  <si>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</si>
  <si>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</si>
  <si>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</si>
  <si>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</si>
  <si>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</si>
  <si>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</si>
  <si>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</si>
  <si>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</si>
  <si>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</si>
  <si>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</si>
  <si>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</si>
  <si>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</si>
  <si>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</si>
  <si>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</si>
  <si>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</si>
  <si>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</si>
  <si>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</si>
  <si>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</si>
  <si>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</si>
  <si>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</si>
  <si>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</si>
  <si>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</si>
  <si>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</si>
  <si>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</si>
  <si>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</si>
  <si>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</si>
  <si>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</si>
  <si>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</si>
  <si>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</si>
  <si>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</si>
  <si>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</si>
  <si>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</si>
  <si>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</si>
  <si>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</si>
  <si>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</si>
  <si>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</si>
  <si>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</si>
  <si>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</si>
  <si>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</si>
  <si>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</si>
  <si>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</si>
  <si>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</si>
  <si>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</si>
  <si>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</si>
  <si>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</si>
  <si>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</si>
  <si>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</si>
  <si>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</si>
  <si>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</si>
  <si>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</si>
  <si>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</si>
  <si>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</si>
  <si>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</si>
  <si>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</si>
  <si>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</si>
  <si>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</si>
  <si>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</si>
  <si>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</si>
  <si>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</si>
  <si>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</si>
  <si>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</si>
  <si>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</si>
  <si>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</si>
  <si>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</si>
  <si>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</si>
  <si>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</si>
  <si>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</si>
  <si>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</si>
  <si>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</si>
  <si>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</si>
  <si>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</si>
  <si>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</si>
  <si>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</si>
  <si>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</si>
  <si>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</si>
  <si>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</si>
  <si>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</si>
  <si>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</si>
  <si>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</si>
  <si>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</si>
  <si>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</si>
  <si>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</si>
  <si>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</si>
  <si>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</si>
  <si>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</si>
  <si>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</si>
  <si>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</si>
  <si>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</si>
  <si>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</si>
  <si>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</si>
  <si>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</si>
  <si>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</si>
  <si>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</si>
  <si>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</si>
  <si>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</si>
  <si>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</si>
  <si>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</si>
  <si>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</si>
  <si>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</si>
  <si>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</si>
  <si>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</si>
  <si>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</si>
  <si>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</si>
  <si>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</si>
  <si>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</si>
  <si>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</si>
  <si>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</si>
  <si>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</si>
  <si>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</si>
  <si>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</si>
  <si>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</si>
  <si>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</si>
  <si>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</si>
  <si>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</si>
  <si>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</si>
  <si>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</si>
  <si>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</si>
  <si>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</si>
  <si>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</si>
  <si>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</si>
  <si>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</si>
  <si>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</si>
  <si>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</si>
  <si>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</si>
  <si>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</si>
  <si>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</si>
  <si>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</si>
  <si>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</si>
  <si>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</si>
  <si>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</si>
  <si>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</si>
  <si>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</si>
  <si>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</si>
  <si>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</si>
  <si>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</si>
  <si>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</si>
  <si>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</si>
  <si>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</si>
  <si>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</si>
  <si>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</si>
  <si>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</si>
  <si>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</si>
  <si>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</si>
  <si>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</si>
  <si>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</si>
  <si>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</si>
  <si>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</si>
  <si>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</si>
  <si>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</si>
  <si>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</si>
  <si>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</si>
  <si>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</si>
  <si>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</si>
  <si>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</si>
  <si>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</si>
  <si>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</si>
  <si>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</si>
  <si>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</si>
  <si>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</si>
  <si>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</si>
  <si>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</si>
  <si>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</si>
  <si>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</si>
  <si>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</si>
  <si>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</si>
  <si>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</si>
  <si>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</si>
  <si>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</si>
  <si>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</si>
  <si>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</si>
  <si>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</si>
  <si>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</si>
  <si>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</si>
  <si>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</si>
  <si>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</si>
  <si>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</si>
  <si>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</si>
  <si>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</si>
  <si>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</si>
  <si>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</si>
  <si>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</si>
  <si>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</si>
  <si>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</si>
  <si>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</si>
  <si>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</si>
  <si>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</si>
  <si>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</si>
  <si>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</si>
  <si>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</si>
  <si>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</si>
  <si>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</si>
  <si>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</si>
  <si>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</si>
  <si>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</si>
  <si>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</si>
  <si>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</si>
  <si>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</si>
  <si>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</si>
  <si>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</si>
  <si>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</si>
  <si>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</si>
  <si>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</si>
  <si>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</si>
  <si>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</si>
  <si>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</si>
  <si>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</si>
  <si>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</si>
  <si>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</si>
  <si>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</si>
  <si>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</si>
  <si>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</si>
  <si>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</si>
  <si>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</si>
  <si>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</si>
  <si>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</si>
  <si>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</si>
  <si>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</si>
  <si>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</si>
  <si>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</si>
  <si>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</si>
  <si>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</si>
  <si>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</si>
  <si>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</si>
  <si>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</si>
  <si>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</si>
  <si>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</si>
  <si>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</si>
  <si>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</si>
  <si>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</si>
  <si>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</si>
  <si>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</si>
  <si>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</si>
  <si>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</si>
  <si>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</si>
  <si>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</si>
  <si>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</si>
  <si>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</si>
  <si>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</si>
  <si>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</si>
  <si>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</si>
  <si>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</si>
  <si>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</si>
  <si>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</si>
  <si>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</si>
  <si>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</si>
  <si>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</si>
  <si>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</si>
  <si>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</si>
  <si>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</si>
  <si>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</si>
  <si>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</si>
  <si>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</si>
  <si>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</si>
  <si>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</si>
  <si>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</si>
  <si>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</si>
  <si>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</si>
  <si>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</si>
  <si>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</si>
  <si>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</si>
  <si>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</si>
  <si>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</si>
  <si>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</si>
  <si>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</si>
  <si>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</si>
  <si>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</si>
  <si>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</si>
  <si>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</si>
  <si>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</si>
  <si>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</si>
  <si>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</si>
  <si>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</si>
  <si>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</si>
  <si>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</si>
  <si>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</si>
  <si>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</si>
  <si>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</si>
  <si>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</si>
  <si>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</si>
  <si>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</si>
  <si>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</si>
  <si>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</si>
  <si>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</si>
  <si>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</si>
  <si>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</si>
  <si>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</si>
  <si>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</si>
  <si>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</si>
  <si>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</si>
  <si>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</si>
  <si>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</si>
  <si>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</si>
  <si>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</si>
  <si>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</si>
  <si>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</si>
  <si>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</si>
  <si>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</si>
  <si>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</si>
  <si>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</si>
  <si>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</si>
  <si>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</si>
  <si>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</si>
  <si>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</si>
  <si>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</si>
  <si>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</si>
  <si>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</si>
  <si>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</si>
  <si>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</si>
  <si>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</si>
  <si>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</si>
  <si>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</si>
  <si>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</si>
  <si>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</si>
  <si>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</si>
  <si>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</si>
  <si>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</si>
  <si>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</si>
  <si>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</si>
  <si>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</si>
  <si>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</si>
  <si>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</si>
  <si>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</si>
  <si>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</si>
  <si>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</si>
  <si>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</si>
  <si>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</si>
  <si>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</si>
  <si>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</si>
  <si>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</si>
  <si>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</si>
  <si>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</si>
  <si>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</si>
  <si>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</si>
  <si>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</si>
  <si>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</si>
  <si>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</si>
  <si>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</si>
  <si>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</si>
  <si>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</si>
  <si>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</si>
  <si>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</si>
  <si>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</si>
  <si>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</si>
  <si>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</si>
  <si>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</si>
  <si>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</si>
  <si>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</si>
  <si>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</si>
  <si>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</si>
  <si>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</si>
  <si>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</si>
  <si>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</si>
  <si>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</si>
  <si>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</si>
  <si>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</si>
  <si>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</si>
  <si>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</si>
  <si>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</si>
  <si>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</si>
  <si>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</si>
  <si>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</si>
  <si>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</si>
  <si>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</si>
  <si>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</si>
  <si>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</si>
  <si>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</si>
  <si>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</si>
  <si>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</si>
  <si>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</si>
  <si>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</si>
  <si>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</si>
  <si>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</si>
  <si>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</si>
  <si>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</si>
  <si>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</si>
  <si>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</si>
  <si>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</si>
  <si>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</si>
  <si>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</si>
  <si>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</si>
  <si>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</si>
  <si>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</si>
  <si>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</si>
  <si>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</si>
  <si>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</si>
  <si>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</si>
  <si>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</si>
  <si>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</si>
  <si>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</si>
  <si>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</si>
  <si>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</si>
  <si>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</si>
  <si>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</si>
  <si>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</si>
  <si>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</si>
  <si>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</si>
  <si>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</si>
  <si>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</si>
  <si>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</si>
  <si>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</si>
  <si>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</si>
  <si>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</si>
  <si>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</si>
  <si>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</si>
  <si>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</si>
  <si>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</si>
  <si>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</si>
  <si>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</si>
  <si>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</si>
  <si>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</si>
  <si>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</si>
  <si>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</si>
  <si>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</si>
  <si>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</si>
  <si>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</si>
  <si>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</si>
  <si>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</si>
  <si>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</si>
  <si>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</si>
  <si>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</si>
  <si>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</si>
  <si>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</si>
  <si>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</si>
  <si>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</si>
  <si>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</si>
  <si>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</si>
  <si>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</si>
  <si>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</si>
  <si>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</si>
  <si>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</si>
  <si>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</si>
  <si>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</si>
  <si>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</si>
  <si>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</si>
  <si>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</si>
  <si>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</si>
  <si>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</si>
  <si>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</si>
  <si>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</si>
  <si>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</si>
  <si>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</si>
  <si>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</si>
  <si>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</si>
  <si>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</si>
  <si>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</si>
  <si>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</si>
  <si>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</si>
  <si>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</si>
  <si>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</si>
  <si>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</si>
  <si>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</si>
  <si>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</si>
  <si>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</si>
  <si>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</si>
  <si>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</si>
  <si>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</si>
  <si>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</si>
  <si>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</si>
  <si>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</si>
  <si>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</si>
  <si>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</si>
  <si>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</si>
  <si>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</si>
  <si>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</si>
  <si>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</si>
  <si>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</si>
  <si>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</si>
  <si>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</si>
  <si>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</si>
  <si>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</si>
  <si>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</si>
  <si>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</si>
  <si>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</si>
  <si>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</si>
  <si>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</si>
  <si>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</si>
  <si>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</si>
  <si>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</si>
  <si>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</si>
  <si>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</si>
  <si>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</si>
  <si>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</si>
  <si>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</si>
  <si>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</si>
  <si>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</si>
  <si>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</si>
  <si>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</si>
  <si>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</si>
  <si>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</si>
  <si>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</si>
  <si>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</si>
  <si>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</si>
  <si>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</si>
  <si>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</si>
  <si>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</si>
  <si>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</si>
  <si>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</si>
  <si>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</si>
  <si>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</si>
  <si>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</si>
  <si>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</si>
  <si>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</si>
  <si>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</si>
  <si>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</si>
  <si>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</si>
  <si>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</si>
  <si>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</si>
  <si>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</si>
  <si>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</si>
  <si>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</si>
  <si>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</si>
  <si>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</si>
  <si>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</si>
  <si>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</si>
  <si>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</si>
  <si>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</si>
  <si>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</si>
  <si>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</si>
  <si>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</si>
  <si>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</si>
  <si>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</si>
  <si>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</si>
  <si>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</si>
  <si>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</si>
  <si>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</si>
  <si>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</si>
  <si>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</si>
  <si>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</si>
  <si>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</si>
  <si>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</si>
  <si>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</si>
  <si>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</si>
  <si>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</si>
  <si>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</si>
  <si>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</si>
  <si>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</si>
  <si>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</si>
  <si>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</si>
  <si>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</si>
  <si>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</si>
  <si>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</si>
  <si>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</si>
  <si>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</si>
  <si>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</si>
  <si>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</si>
  <si>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</si>
  <si>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</si>
  <si>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</si>
  <si>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</si>
  <si>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</si>
  <si>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</si>
  <si>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</si>
  <si>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</si>
  <si>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</si>
  <si>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</si>
  <si>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</si>
  <si>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</si>
  <si>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</si>
  <si>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</si>
  <si>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</si>
  <si>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</si>
  <si>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</si>
  <si>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</si>
  <si>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</si>
  <si>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</si>
  <si>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</si>
  <si>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</si>
  <si>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</si>
  <si>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</si>
  <si>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</si>
  <si>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</si>
  <si>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</si>
  <si>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</si>
  <si>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</si>
  <si>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</si>
  <si>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</si>
  <si>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</si>
  <si>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</si>
  <si>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</si>
  <si>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</si>
  <si>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</si>
  <si>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</si>
  <si>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</si>
  <si>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</si>
  <si>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</si>
  <si>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</si>
  <si>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</si>
  <si>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</si>
  <si>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</si>
  <si>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</si>
  <si>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</si>
  <si>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</si>
  <si>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</si>
  <si>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</si>
  <si>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</si>
  <si>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</si>
  <si>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</si>
  <si>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</si>
  <si>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</si>
  <si>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</si>
  <si>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</si>
  <si>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</si>
  <si>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</si>
  <si>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</si>
  <si>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</si>
  <si>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</si>
  <si>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</si>
  <si>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</si>
  <si>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</si>
  <si>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</si>
  <si>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</si>
  <si>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</si>
  <si>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</si>
  <si>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</si>
  <si>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</si>
  <si>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</si>
  <si>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</si>
  <si>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</si>
  <si>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</si>
  <si>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</si>
  <si>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</si>
  <si>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</si>
  <si>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</si>
  <si>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</si>
  <si>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</si>
  <si>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</si>
  <si>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</si>
  <si>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</si>
  <si>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</si>
  <si>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</si>
  <si>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</si>
  <si>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</si>
  <si>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</si>
  <si>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</si>
  <si>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</si>
  <si>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</si>
  <si>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</si>
  <si>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</si>
  <si>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</si>
  <si>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</si>
  <si>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</si>
  <si>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</si>
  <si>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</si>
  <si>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</si>
  <si>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</si>
  <si>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</si>
  <si>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</si>
  <si>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</si>
  <si>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</si>
  <si>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</si>
  <si>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</si>
  <si>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</si>
  <si>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</si>
  <si>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</si>
  <si>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</si>
  <si>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</si>
  <si>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</si>
  <si>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</si>
  <si>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</si>
  <si>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</si>
  <si>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</si>
  <si>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</si>
  <si>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</si>
  <si>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</si>
  <si>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</si>
  <si>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</si>
  <si>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</si>
  <si>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</si>
  <si>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</si>
  <si>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</si>
  <si>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</si>
  <si>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</si>
  <si>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</si>
  <si>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</si>
  <si>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</si>
  <si>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</si>
  <si>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</si>
  <si>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</si>
  <si>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</si>
  <si>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</si>
  <si>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</si>
  <si>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</si>
  <si>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</si>
  <si>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</si>
  <si>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</si>
  <si>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</si>
  <si>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</si>
  <si>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</si>
  <si>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</si>
  <si>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</si>
  <si>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</si>
  <si>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</si>
  <si>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</si>
  <si>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</si>
  <si>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</si>
  <si>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</si>
  <si>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</si>
  <si>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</si>
  <si>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</si>
  <si>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</si>
  <si>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</si>
  <si>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</si>
  <si>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</si>
  <si>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</si>
  <si>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</si>
  <si>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</si>
  <si>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</si>
  <si>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</si>
  <si>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</si>
  <si>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</si>
  <si>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</si>
  <si>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</si>
  <si>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</si>
  <si>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</si>
  <si>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</si>
  <si>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</si>
  <si>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</si>
  <si>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</si>
  <si>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</si>
  <si>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</si>
  <si>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</si>
  <si>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</si>
  <si>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</si>
  <si>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</si>
  <si>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</si>
  <si>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</si>
  <si>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</si>
  <si>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</si>
  <si>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</si>
  <si>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</si>
  <si>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</si>
  <si>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</si>
  <si>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</si>
  <si>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</si>
  <si>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</si>
  <si>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</si>
  <si>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</si>
  <si>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</si>
  <si>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</si>
  <si>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</si>
  <si>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</si>
  <si>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</si>
  <si>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</si>
  <si>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</si>
  <si>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</si>
  <si>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</si>
  <si>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</si>
  <si>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</si>
  <si>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</si>
  <si>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</si>
  <si>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</si>
  <si>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</si>
  <si>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</si>
  <si>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</si>
  <si>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</si>
  <si>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</si>
  <si>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</si>
  <si>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</si>
  <si>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</si>
  <si>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</si>
  <si>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</si>
  <si>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</si>
  <si>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</si>
  <si>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</si>
  <si>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</si>
  <si>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</si>
  <si>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</si>
  <si>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</si>
  <si>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</si>
  <si>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</si>
  <si>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</si>
  <si>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</si>
  <si>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</si>
  <si>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</si>
  <si>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</si>
  <si>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</si>
  <si>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</si>
  <si>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</si>
  <si>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</si>
  <si>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</si>
  <si>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</si>
  <si>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</si>
  <si>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</si>
  <si>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</si>
  <si>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</si>
  <si>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</si>
  <si>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</si>
  <si>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</si>
  <si>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</si>
  <si>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</si>
  <si>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</si>
  <si>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</si>
  <si>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</si>
  <si>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</si>
  <si>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</si>
  <si>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</si>
  <si>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</si>
  <si>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</si>
  <si>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</si>
  <si>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</si>
  <si>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</si>
  <si>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</si>
  <si>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</si>
  <si>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</si>
  <si>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</si>
  <si>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</si>
  <si>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</si>
  <si>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</si>
  <si>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</si>
  <si>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</si>
  <si>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</si>
  <si>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</si>
  <si>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</si>
  <si>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</si>
  <si>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</si>
  <si>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</si>
  <si>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</si>
  <si>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</si>
  <si>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</si>
  <si>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</si>
  <si>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</si>
  <si>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</si>
  <si>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</si>
  <si>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</si>
  <si>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</si>
  <si>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</si>
  <si>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</si>
  <si>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</si>
  <si>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</si>
  <si>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</si>
  <si>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</si>
  <si>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</si>
  <si>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</si>
  <si>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</si>
  <si>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</si>
  <si>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</si>
  <si>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</si>
  <si>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</si>
  <si>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</si>
  <si>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</si>
  <si>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</si>
  <si>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</si>
  <si>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</si>
  <si>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</si>
  <si>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</si>
  <si>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</si>
  <si>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</si>
  <si>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</si>
  <si>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</si>
  <si>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</si>
  <si>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</si>
  <si>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</si>
  <si>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</si>
  <si>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</si>
  <si>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</si>
  <si>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</si>
  <si>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</si>
  <si>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</si>
  <si>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</si>
  <si>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</si>
  <si>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</si>
  <si>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</si>
  <si>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</si>
  <si>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</si>
  <si>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</si>
  <si>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</si>
  <si>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</si>
  <si>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</si>
  <si>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</si>
  <si>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</si>
  <si>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</si>
  <si>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</si>
  <si>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</si>
  <si>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</si>
  <si>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</si>
  <si>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</si>
  <si>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</si>
  <si>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</si>
  <si>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</si>
  <si>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</si>
  <si>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</si>
  <si>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</si>
  <si>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</si>
  <si>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</si>
  <si>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</si>
  <si>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</si>
  <si>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</si>
  <si>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</si>
  <si>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</si>
  <si>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</si>
  <si>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</si>
  <si>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</si>
  <si>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</si>
  <si>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</si>
  <si>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</si>
  <si>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</si>
  <si>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</si>
  <si>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</si>
  <si>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</si>
  <si>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</si>
  <si>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</si>
  <si>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</si>
  <si>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</si>
  <si>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</si>
  <si>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</si>
  <si>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</si>
  <si>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</si>
  <si>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</si>
  <si>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</si>
  <si>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</si>
  <si>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</si>
  <si>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</si>
  <si>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</si>
  <si>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</si>
  <si>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</si>
  <si>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</si>
  <si>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</si>
  <si>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</si>
  <si>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</si>
  <si>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</si>
  <si>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</si>
  <si>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</si>
  <si>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</si>
  <si>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</si>
  <si>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</si>
  <si>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</si>
  <si>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</si>
  <si>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</si>
  <si>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</si>
  <si>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</si>
  <si>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</si>
  <si>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</si>
  <si>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</si>
  <si>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</si>
  <si>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</si>
  <si>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</si>
  <si>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</si>
  <si>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</si>
  <si>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</si>
  <si>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</si>
  <si>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</si>
  <si>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</si>
  <si>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</si>
  <si>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</si>
  <si>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</si>
  <si>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</si>
  <si>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</si>
  <si>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</si>
  <si>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</si>
  <si>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</si>
  <si>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</si>
  <si>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</si>
  <si>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</si>
  <si>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</si>
  <si>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</si>
  <si>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</si>
  <si>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</si>
  <si>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</si>
  <si>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</si>
  <si>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</si>
  <si>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</si>
  <si>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</si>
  <si>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</si>
  <si>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</si>
  <si>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</si>
  <si>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</si>
  <si>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</si>
  <si>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</si>
  <si>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</si>
  <si>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</si>
  <si>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</si>
  <si>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</si>
  <si>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</si>
  <si>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</si>
  <si>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</si>
  <si>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</si>
  <si>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</si>
  <si>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</si>
  <si>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</si>
  <si>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</si>
  <si>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</si>
  <si>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</si>
  <si>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</si>
  <si>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</si>
  <si>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</si>
  <si>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</si>
  <si>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</si>
  <si>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</si>
  <si>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</si>
  <si>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</si>
  <si>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</si>
  <si>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</si>
  <si>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</si>
  <si>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</si>
  <si>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</si>
  <si>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</si>
  <si>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</si>
  <si>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</si>
  <si>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</si>
  <si>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</si>
  <si>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</si>
  <si>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</si>
  <si>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</si>
  <si>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</si>
  <si>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</si>
  <si>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</si>
  <si>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</si>
  <si>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</si>
  <si>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</si>
  <si>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</si>
  <si>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</si>
  <si>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</si>
  <si>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</si>
  <si>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</si>
  <si>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</si>
  <si>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</si>
  <si>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</si>
  <si>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</si>
  <si>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</si>
  <si>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</si>
  <si>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</si>
  <si>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</si>
  <si>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</si>
  <si>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</si>
  <si>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</si>
  <si>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</si>
  <si>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</si>
  <si>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</si>
  <si>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</si>
  <si>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</si>
  <si>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</si>
  <si>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</si>
  <si>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</si>
  <si>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</si>
  <si>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</si>
  <si>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</si>
  <si>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</si>
  <si>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</si>
  <si>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</si>
  <si>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</si>
  <si>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</si>
  <si>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</si>
  <si>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</si>
  <si>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</si>
  <si>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</si>
  <si>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</si>
  <si>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</si>
  <si>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</si>
  <si>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</si>
  <si>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</si>
  <si>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</si>
  <si>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</si>
  <si>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</si>
  <si>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</si>
  <si>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</si>
  <si>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</si>
  <si>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</si>
  <si>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</si>
  <si>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</si>
  <si>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</si>
  <si>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</si>
  <si>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</si>
  <si>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</si>
  <si>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</si>
  <si>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</si>
  <si>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</si>
  <si>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</si>
  <si>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</si>
  <si>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</si>
  <si>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</si>
  <si>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</si>
  <si>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</si>
  <si>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</si>
  <si>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</si>
  <si>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</si>
  <si>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</si>
  <si>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</si>
  <si>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</si>
  <si>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</si>
  <si>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</si>
  <si>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</si>
  <si>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</si>
  <si>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</si>
  <si>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</si>
  <si>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</si>
  <si>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</si>
  <si>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</si>
  <si>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</si>
  <si>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</si>
  <si>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</si>
  <si>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</si>
  <si>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</si>
  <si>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</si>
  <si>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</si>
  <si>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</si>
  <si>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</si>
  <si>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</si>
  <si>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</si>
  <si>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</si>
  <si>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</si>
  <si>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</si>
  <si>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</si>
  <si>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</si>
  <si>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</si>
  <si>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</si>
  <si>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</si>
  <si>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</si>
  <si>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</si>
  <si>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</si>
  <si>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</si>
  <si>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</si>
  <si>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</si>
  <si>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</si>
  <si>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</si>
  <si>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</si>
  <si>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</si>
  <si>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</si>
  <si>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</si>
  <si>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</si>
  <si>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</si>
  <si>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</si>
  <si>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</si>
  <si>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</si>
  <si>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</si>
  <si>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</si>
  <si>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</si>
  <si>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</si>
  <si>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</si>
  <si>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</si>
  <si>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</si>
  <si>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</si>
  <si>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</si>
  <si>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</si>
  <si>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</si>
  <si>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</si>
  <si>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</si>
  <si>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</si>
  <si>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</si>
  <si>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</si>
  <si>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</si>
  <si>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</si>
  <si>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</si>
  <si>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</si>
  <si>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</si>
  <si>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</si>
  <si>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</si>
  <si>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</si>
  <si>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</si>
  <si>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</si>
  <si>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</si>
  <si>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</si>
  <si>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</si>
  <si>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</si>
  <si>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</si>
  <si>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</si>
  <si>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</si>
  <si>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</si>
  <si>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</si>
  <si>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</si>
  <si>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</si>
  <si>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</si>
  <si>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</si>
  <si>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</si>
  <si>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</si>
  <si>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</si>
  <si>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</si>
  <si>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</si>
  <si>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</si>
  <si>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</si>
  <si>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</si>
  <si>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</si>
  <si>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</si>
  <si>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</si>
  <si>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</si>
  <si>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</si>
  <si>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</si>
  <si>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</si>
  <si>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</si>
  <si>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</si>
  <si>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</si>
  <si>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</si>
  <si>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</si>
  <si>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</si>
  <si>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</si>
  <si>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</si>
  <si>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</si>
  <si>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</si>
  <si>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</si>
  <si>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</si>
  <si>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</si>
  <si>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</si>
  <si>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</si>
  <si>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</si>
  <si>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</si>
  <si>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</si>
  <si>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</si>
  <si>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</si>
  <si>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</si>
  <si>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</si>
  <si>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</si>
  <si>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</si>
  <si>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</si>
  <si>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</si>
  <si>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</si>
  <si>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</si>
  <si>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</si>
  <si>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</si>
  <si>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</si>
  <si>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</si>
  <si>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</si>
  <si>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</si>
  <si>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</si>
  <si>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</si>
  <si>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</si>
  <si>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</si>
  <si>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</si>
  <si>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</si>
  <si>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</si>
  <si>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</si>
  <si>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</si>
  <si>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</si>
  <si>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</si>
  <si>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</si>
  <si>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</si>
  <si>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</si>
  <si>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</si>
  <si>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</si>
  <si>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</si>
  <si>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</si>
  <si>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</si>
  <si>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</si>
  <si>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</si>
  <si>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</si>
  <si>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</si>
  <si>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</si>
  <si>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</si>
  <si>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</si>
  <si>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</si>
  <si>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</si>
  <si>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</si>
  <si>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</si>
  <si>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</si>
  <si>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</si>
  <si>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</si>
  <si>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</si>
  <si>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</si>
  <si>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</si>
  <si>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</si>
  <si>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</si>
  <si>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</si>
  <si>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</si>
  <si>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</si>
  <si>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</si>
  <si>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</si>
  <si>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</si>
  <si>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</si>
  <si>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</si>
  <si>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</si>
  <si>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</si>
  <si>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</si>
  <si>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</si>
  <si>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</si>
  <si>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</si>
  <si>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</si>
  <si>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</si>
  <si>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</si>
  <si>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</si>
  <si>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</si>
  <si>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</si>
  <si>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</si>
  <si>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</si>
  <si>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</si>
  <si>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</si>
  <si>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</si>
  <si>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</si>
  <si>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</si>
  <si>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</si>
  <si>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</si>
  <si>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</si>
  <si>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</si>
  <si>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</si>
  <si>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</si>
  <si>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</si>
  <si>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</si>
  <si>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</si>
  <si>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</si>
  <si>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</si>
  <si>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</si>
  <si>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</si>
  <si>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</si>
  <si>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</si>
  <si>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</si>
  <si>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</si>
  <si>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</si>
  <si>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</si>
  <si>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</si>
  <si>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</si>
  <si>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</si>
  <si>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</si>
  <si>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</si>
  <si>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</si>
  <si>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</si>
  <si>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</si>
  <si>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</si>
  <si>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</si>
  <si>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</si>
  <si>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</si>
  <si>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</si>
  <si>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</si>
  <si>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</si>
  <si>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</si>
  <si>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</si>
  <si>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</si>
  <si>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</si>
  <si>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</si>
  <si>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</si>
  <si>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</si>
  <si>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</si>
  <si>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</si>
  <si>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</si>
  <si>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</si>
  <si>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</si>
  <si>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</si>
  <si>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</si>
  <si>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</si>
  <si>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</si>
  <si>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</si>
  <si>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</si>
  <si>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</si>
  <si>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</si>
  <si>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</si>
  <si>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</si>
  <si>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</si>
  <si>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</si>
  <si>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</si>
  <si>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</si>
  <si>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</si>
  <si>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</si>
  <si>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</si>
  <si>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</si>
  <si>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</si>
  <si>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</si>
  <si>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</si>
  <si>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</si>
  <si>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</si>
  <si>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</si>
  <si>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</si>
  <si>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</si>
  <si>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</si>
  <si>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</si>
  <si>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</si>
  <si>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</si>
  <si>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</si>
  <si>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</si>
  <si>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</si>
  <si>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</si>
  <si>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</si>
  <si>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</si>
  <si>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</si>
  <si>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</si>
  <si>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</si>
  <si>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</si>
  <si>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</si>
  <si>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</si>
  <si>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</si>
  <si>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</si>
  <si>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</si>
  <si>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</si>
  <si>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</si>
  <si>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</si>
  <si>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</si>
  <si>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</si>
  <si>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</si>
  <si>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</si>
  <si>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</si>
  <si>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</si>
  <si>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</si>
  <si>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</si>
  <si>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</si>
  <si>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</si>
  <si>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</si>
  <si>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</si>
  <si>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</si>
  <si>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</si>
  <si>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</si>
  <si>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</si>
  <si>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</si>
  <si>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</si>
  <si>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</si>
  <si>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</si>
  <si>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</si>
  <si>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</si>
  <si>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</si>
  <si>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</si>
  <si>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</si>
  <si>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</si>
  <si>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</si>
  <si>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</si>
  <si>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</si>
  <si>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</si>
  <si>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</si>
  <si>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</si>
  <si>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</si>
  <si>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</si>
  <si>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</si>
  <si>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</si>
  <si>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</si>
  <si>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</si>
  <si>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</si>
  <si>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</si>
  <si>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</si>
  <si>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</si>
  <si>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</si>
  <si>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</si>
  <si>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</si>
  <si>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</si>
  <si>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</si>
  <si>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</si>
  <si>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</si>
  <si>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</si>
  <si>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</si>
  <si>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</si>
  <si>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</si>
  <si>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</si>
  <si>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</si>
  <si>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</si>
  <si>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</si>
  <si>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</si>
  <si>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</si>
  <si>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</si>
  <si>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</si>
  <si>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</si>
  <si>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</si>
  <si>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</si>
  <si>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</si>
  <si>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</si>
  <si>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</si>
  <si>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</si>
  <si>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</si>
  <si>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</si>
  <si>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</si>
  <si>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</si>
  <si>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</si>
  <si>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</si>
  <si>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</si>
  <si>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</si>
  <si>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</si>
  <si>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</si>
  <si>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</si>
  <si>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</si>
  <si>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</si>
  <si>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</si>
  <si>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</si>
  <si>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</si>
  <si>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</si>
  <si>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</si>
  <si>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</si>
  <si>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</si>
  <si>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</si>
  <si>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</si>
  <si>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</si>
  <si>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</si>
  <si>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</si>
  <si>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</si>
  <si>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</si>
  <si>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</si>
  <si>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</si>
  <si>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</si>
  <si>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</si>
  <si>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</si>
  <si>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</si>
  <si>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</si>
  <si>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</si>
  <si>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</si>
  <si>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</si>
  <si>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</si>
  <si>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</si>
  <si>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</si>
  <si>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</si>
  <si>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</si>
  <si>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</si>
  <si>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</si>
  <si>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</si>
  <si>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</si>
  <si>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</si>
  <si>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</si>
  <si>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</si>
  <si>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</si>
  <si>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</si>
  <si>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</si>
  <si>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</si>
  <si>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</si>
  <si>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</si>
  <si>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</si>
  <si>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</si>
  <si>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</si>
  <si>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</si>
  <si>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</si>
  <si>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</si>
  <si>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</si>
  <si>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</si>
  <si>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</si>
  <si>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</si>
  <si>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</si>
  <si>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</si>
  <si>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</si>
  <si>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</si>
  <si>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</si>
  <si>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</si>
  <si>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</si>
  <si>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</si>
  <si>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</si>
  <si>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</si>
  <si>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</si>
  <si>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</si>
  <si>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</si>
  <si>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</si>
  <si>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</si>
  <si>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</si>
  <si>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</si>
  <si>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</si>
  <si>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</si>
  <si>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</si>
  <si>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</si>
  <si>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</si>
  <si>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</si>
  <si>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</si>
  <si>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</si>
  <si>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</si>
  <si>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</si>
  <si>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</si>
  <si>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</si>
  <si>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</si>
  <si>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</si>
  <si>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</si>
  <si>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</si>
  <si>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</si>
  <si>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</si>
  <si>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</si>
  <si>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</si>
  <si>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</si>
  <si>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</si>
  <si>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</si>
  <si>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</si>
  <si>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</si>
  <si>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</si>
  <si>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</si>
  <si>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</si>
  <si>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</si>
  <si>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</si>
  <si>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</si>
  <si>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</si>
  <si>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</si>
  <si>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</si>
  <si>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</si>
  <si>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</si>
  <si>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</si>
  <si>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</si>
  <si>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</si>
  <si>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</si>
  <si>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</si>
  <si>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</si>
  <si>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</si>
  <si>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</si>
  <si>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</si>
  <si>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</si>
  <si>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</si>
  <si>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</si>
  <si>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</si>
  <si>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</si>
  <si>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</si>
  <si>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</si>
  <si>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</si>
  <si>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</si>
  <si>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</si>
  <si>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</si>
  <si>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</si>
  <si>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</si>
  <si>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</si>
  <si>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</si>
  <si>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</si>
  <si>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</si>
  <si>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</si>
  <si>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</si>
  <si>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</si>
  <si>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</si>
  <si>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</si>
  <si>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</si>
  <si>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</si>
  <si>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</si>
  <si>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</si>
  <si>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</si>
  <si>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</si>
  <si>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</si>
  <si>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</si>
  <si>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</si>
  <si>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</si>
  <si>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</si>
  <si>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</si>
  <si>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</si>
  <si>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</si>
  <si>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</si>
  <si>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</si>
  <si>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</si>
  <si>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</si>
  <si>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</si>
  <si>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</si>
  <si>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</si>
  <si>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</si>
  <si>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</si>
  <si>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</si>
  <si>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</si>
  <si>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</si>
  <si>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</si>
  <si>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</si>
  <si>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</si>
  <si>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</si>
  <si>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</si>
  <si>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</si>
  <si>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</si>
  <si>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</si>
  <si>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</si>
  <si>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</si>
  <si>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</si>
  <si>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</si>
  <si>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</si>
  <si>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</si>
  <si>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</si>
  <si>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</si>
  <si>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</si>
  <si>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</si>
  <si>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</si>
  <si>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</si>
  <si>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</si>
  <si>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</si>
  <si>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</si>
  <si>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</si>
  <si>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</si>
  <si>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</si>
  <si>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</si>
  <si>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</si>
  <si>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</si>
  <si>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</si>
  <si>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</si>
  <si>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</si>
  <si>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</si>
  <si>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</si>
  <si>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</si>
  <si>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</si>
  <si>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</si>
  <si>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</si>
  <si>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</si>
  <si>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</si>
  <si>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</si>
  <si>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</si>
  <si>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</si>
  <si>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</si>
  <si>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</si>
  <si>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</si>
  <si>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</si>
  <si>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</si>
  <si>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</si>
  <si>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</si>
  <si>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</si>
  <si>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</si>
  <si>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</si>
  <si>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</si>
  <si>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</si>
  <si>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</si>
  <si>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</si>
  <si>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</si>
  <si>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</si>
  <si>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</si>
  <si>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</si>
  <si>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</si>
  <si>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</si>
  <si>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</si>
  <si>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</si>
  <si>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</si>
  <si>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</si>
  <si>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</si>
  <si>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</si>
  <si>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</si>
  <si>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</si>
  <si>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</si>
  <si>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</si>
  <si>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</si>
  <si>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</si>
  <si>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</si>
  <si>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</si>
  <si>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</si>
  <si>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</si>
  <si>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</si>
  <si>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</si>
  <si>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</si>
  <si>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</si>
  <si>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</si>
  <si>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</si>
  <si>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</si>
  <si>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</si>
  <si>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</si>
  <si>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</si>
  <si>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</si>
  <si>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</si>
  <si>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</si>
  <si>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</si>
  <si>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</si>
  <si>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</si>
  <si>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</si>
  <si>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</si>
  <si>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</si>
  <si>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</si>
  <si>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</si>
  <si>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</si>
  <si>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</si>
  <si>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</si>
  <si>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</si>
  <si>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</si>
  <si>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</si>
  <si>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</si>
  <si>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</si>
  <si>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</si>
  <si>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</si>
  <si>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</si>
  <si>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</si>
  <si>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</si>
  <si>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</si>
  <si>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</si>
  <si>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</si>
  <si>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</si>
  <si>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</si>
  <si>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</si>
  <si>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</si>
  <si>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</si>
  <si>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</si>
  <si>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</si>
  <si>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</si>
  <si>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</si>
  <si>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</si>
  <si>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</si>
  <si>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</si>
  <si>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</si>
  <si>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</si>
  <si>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</si>
  <si>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</si>
  <si>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</si>
  <si>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</si>
  <si>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</si>
  <si>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</si>
  <si>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</si>
  <si>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</si>
  <si>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</si>
  <si>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</si>
  <si>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</si>
  <si>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</si>
  <si>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</si>
  <si>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</si>
  <si>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</si>
  <si>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</si>
  <si>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</si>
  <si>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</si>
  <si>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</si>
  <si>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</si>
  <si>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</si>
  <si>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</si>
  <si>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</si>
  <si>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</si>
  <si>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</si>
  <si>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</si>
  <si>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</si>
  <si>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</si>
  <si>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</si>
  <si>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</si>
  <si>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</si>
  <si>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</si>
  <si>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</si>
  <si>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</si>
  <si>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</si>
  <si>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</si>
  <si>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</si>
  <si>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</si>
  <si>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</si>
  <si>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</si>
  <si>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</si>
  <si>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</si>
  <si>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</si>
  <si>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</si>
  <si>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</si>
  <si>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</si>
  <si>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</si>
  <si>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</si>
  <si>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</si>
  <si>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</si>
  <si>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</si>
  <si>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</si>
  <si>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</si>
  <si>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</si>
  <si>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</si>
  <si>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</si>
  <si>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</si>
  <si>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</si>
  <si>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</si>
  <si>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</si>
  <si>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</si>
  <si>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</si>
  <si>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</si>
  <si>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</si>
  <si>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</si>
  <si>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</si>
  <si>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</si>
  <si>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</si>
  <si>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</si>
  <si>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</si>
  <si>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</si>
  <si>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</si>
  <si>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</si>
  <si>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</si>
  <si>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</si>
  <si>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</si>
  <si>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</si>
  <si>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</si>
  <si>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</si>
  <si>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</si>
  <si>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</si>
  <si>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</si>
  <si>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</si>
  <si>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</si>
  <si>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</si>
  <si>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</si>
  <si>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</si>
  <si>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</si>
  <si>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</si>
  <si>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</si>
  <si>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</si>
  <si>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</si>
  <si>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</si>
  <si>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</si>
  <si>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</si>
  <si>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</si>
  <si>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</si>
  <si>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</si>
  <si>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</si>
  <si>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</si>
  <si>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</si>
  <si>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</si>
  <si>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</si>
  <si>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</si>
  <si>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</si>
  <si>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</si>
  <si>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</si>
  <si>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</si>
  <si>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</si>
  <si>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</si>
  <si>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</si>
  <si>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</si>
  <si>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</si>
  <si>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</si>
  <si>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</si>
  <si>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</si>
  <si>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</si>
  <si>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</si>
  <si>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</si>
  <si>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</si>
  <si>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</si>
  <si>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</si>
  <si>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</si>
  <si>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</si>
  <si>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</si>
  <si>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</si>
  <si>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</si>
  <si>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</si>
  <si>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</si>
  <si>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</si>
  <si>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</si>
  <si>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</si>
  <si>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</si>
  <si>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</si>
  <si>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</si>
  <si>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</si>
  <si>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</si>
  <si>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</si>
  <si>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</si>
  <si>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</si>
  <si>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</si>
  <si>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</si>
  <si>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</si>
  <si>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</si>
  <si>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</si>
  <si>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</si>
  <si>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</si>
  <si>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</si>
  <si>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</si>
  <si>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</si>
  <si>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</si>
  <si>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</si>
  <si>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</si>
  <si>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</si>
  <si>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</si>
  <si>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</si>
  <si>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</si>
  <si>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</si>
  <si>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</si>
  <si>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</si>
  <si>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</si>
  <si>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</si>
  <si>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</si>
  <si>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</si>
  <si>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</si>
  <si>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</si>
  <si>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</si>
  <si>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</si>
  <si>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</si>
  <si>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</si>
  <si>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</si>
  <si>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</si>
  <si>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</si>
  <si>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</si>
  <si>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</si>
  <si>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</si>
  <si>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</si>
  <si>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</si>
  <si>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</si>
  <si>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</si>
  <si>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</si>
  <si>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</si>
  <si>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</si>
  <si>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</si>
  <si>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</si>
  <si>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</si>
  <si>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</si>
  <si>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</si>
  <si>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</si>
  <si>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</si>
  <si>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</si>
  <si>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</si>
  <si>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</si>
  <si>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</si>
  <si>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</si>
  <si>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</si>
  <si>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</si>
  <si>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</si>
  <si>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</si>
  <si>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</si>
  <si>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</si>
  <si>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</si>
  <si>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</si>
  <si>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</si>
  <si>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</si>
  <si>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</si>
  <si>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</si>
  <si>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</si>
  <si>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</si>
  <si>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</si>
  <si>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</si>
  <si>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</si>
  <si>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</si>
  <si>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</si>
  <si>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</si>
  <si>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</si>
  <si>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</si>
  <si>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</si>
  <si>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</si>
  <si>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</si>
  <si>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</si>
  <si>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</si>
  <si>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</si>
  <si>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</si>
  <si>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</si>
  <si>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</si>
  <si>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</si>
  <si>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</si>
  <si>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</si>
  <si>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</si>
  <si>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</si>
  <si>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</si>
  <si>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</si>
  <si>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</si>
  <si>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</si>
  <si>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</si>
  <si>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</si>
  <si>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</si>
  <si>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</si>
  <si>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</si>
  <si>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</si>
  <si>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</si>
  <si>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</si>
  <si>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</si>
  <si>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</si>
  <si>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</si>
  <si>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</si>
  <si>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</si>
  <si>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</si>
  <si>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</si>
  <si>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</si>
  <si>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</si>
  <si>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</si>
  <si>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</si>
  <si>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</si>
  <si>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</si>
  <si>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</si>
  <si>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</si>
  <si>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</si>
  <si>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</si>
  <si>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</si>
  <si>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</si>
  <si>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</si>
  <si>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</si>
  <si>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</si>
  <si>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</si>
  <si>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</si>
  <si>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</si>
  <si>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</si>
  <si>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</si>
  <si>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</si>
  <si>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</si>
  <si>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</si>
  <si>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</si>
  <si>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</si>
  <si>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</si>
  <si>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</si>
  <si>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</si>
  <si>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</si>
  <si>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</si>
  <si>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</si>
  <si>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</si>
  <si>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</si>
  <si>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</si>
  <si>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</si>
  <si>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</si>
  <si>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</si>
  <si>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</si>
  <si>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</si>
  <si>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</si>
  <si>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</si>
  <si>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</si>
  <si>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</si>
  <si>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</si>
  <si>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</si>
  <si>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</si>
  <si>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</si>
  <si>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</si>
  <si>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</si>
  <si>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</si>
  <si>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</si>
  <si>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</si>
  <si>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</si>
  <si>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</si>
  <si>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</si>
  <si>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</si>
  <si>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</si>
  <si>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</si>
  <si>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</si>
  <si>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</si>
  <si>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</si>
  <si>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</si>
  <si>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</si>
  <si>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</si>
  <si>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</si>
  <si>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</si>
  <si>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</si>
  <si>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</si>
  <si>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</si>
  <si>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</si>
  <si>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</si>
  <si>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</si>
  <si>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</si>
  <si>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</si>
  <si>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</si>
  <si>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</si>
  <si>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</si>
  <si>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</si>
  <si>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</si>
  <si>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</si>
  <si>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</si>
  <si>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</si>
  <si>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</si>
  <si>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</si>
  <si>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</si>
  <si>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</si>
  <si>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</si>
  <si>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</si>
  <si>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</si>
  <si>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</si>
  <si>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</si>
  <si>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</si>
  <si>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</si>
  <si>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</si>
  <si>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</si>
  <si>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</si>
  <si>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</si>
  <si>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</si>
  <si>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</si>
  <si>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</si>
  <si>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</si>
  <si>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</si>
  <si>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</si>
  <si>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</si>
  <si>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</si>
  <si>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</si>
  <si>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</si>
  <si>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</si>
  <si>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</si>
  <si>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</si>
  <si>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</si>
  <si>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</si>
  <si>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</si>
  <si>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</si>
  <si>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</si>
  <si>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</si>
  <si>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</si>
  <si>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</si>
  <si>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</si>
  <si>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</si>
  <si>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</si>
  <si>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</si>
  <si>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</si>
  <si>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</si>
  <si>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</si>
  <si>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</si>
  <si>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</si>
  <si>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</si>
  <si>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</si>
  <si>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</si>
  <si>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</si>
  <si>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</si>
  <si>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</si>
  <si>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</si>
  <si>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</si>
  <si>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</si>
  <si>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</si>
  <si>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</si>
  <si>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</si>
  <si>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</si>
  <si>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</si>
  <si>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</si>
  <si>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</si>
  <si>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</si>
  <si>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</si>
  <si>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</si>
  <si>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</si>
  <si>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</si>
  <si>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</si>
  <si>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</si>
  <si>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</si>
  <si>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</si>
  <si>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</si>
  <si>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</si>
  <si>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</si>
  <si>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</si>
  <si>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</si>
  <si>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</si>
  <si>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</si>
  <si>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</si>
  <si>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</si>
  <si>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</si>
  <si>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</si>
  <si>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</si>
  <si>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</si>
  <si>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</si>
  <si>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</si>
  <si>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</si>
  <si>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</si>
  <si>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</si>
  <si>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</si>
  <si>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</si>
  <si>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</si>
  <si>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</si>
  <si>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</si>
  <si>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</si>
  <si>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</si>
  <si>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</si>
  <si>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</si>
  <si>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</si>
  <si>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</si>
  <si>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</si>
  <si>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</si>
  <si>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</si>
  <si>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</si>
  <si>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</si>
  <si>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</si>
  <si>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</si>
  <si>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</si>
  <si>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</si>
  <si>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</si>
  <si>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</si>
  <si>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</si>
  <si>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</si>
  <si>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</si>
  <si>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</si>
  <si>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</si>
  <si>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</si>
  <si>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</si>
  <si>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</si>
  <si>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</si>
  <si>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</si>
  <si>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</si>
  <si>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</si>
  <si>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</si>
  <si>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</si>
  <si>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</si>
  <si>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</si>
  <si>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</si>
  <si>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</si>
  <si>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</si>
  <si>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</si>
  <si>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</si>
  <si>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</si>
  <si>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</si>
  <si>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</si>
  <si>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</si>
  <si>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</si>
  <si>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</si>
  <si>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</si>
  <si>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</si>
  <si>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</si>
  <si>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</si>
  <si>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</si>
  <si>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</si>
  <si>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</si>
  <si>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</si>
  <si>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</si>
  <si>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</si>
  <si>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</si>
  <si>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</si>
  <si>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</si>
  <si>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</si>
  <si>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</si>
  <si>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</si>
  <si>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</si>
  <si>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</si>
  <si>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</si>
  <si>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</si>
  <si>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</si>
  <si>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</si>
  <si>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</si>
  <si>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</si>
  <si>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</si>
  <si>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</si>
  <si>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</si>
  <si>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</si>
  <si>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</si>
  <si>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</si>
  <si>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</si>
  <si>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</si>
  <si>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</si>
  <si>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</si>
  <si>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</si>
  <si>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</si>
  <si>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</si>
  <si>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</si>
  <si>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</si>
  <si>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</si>
  <si>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</si>
  <si>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</si>
  <si>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</si>
  <si>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</si>
  <si>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</si>
  <si>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</si>
  <si>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</si>
  <si>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</si>
  <si>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</si>
  <si>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</si>
  <si>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</si>
  <si>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</si>
  <si>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</si>
  <si>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</si>
  <si>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</si>
  <si>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</si>
  <si>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</si>
  <si>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</si>
  <si>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</si>
  <si>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</si>
  <si>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</si>
  <si>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</si>
  <si>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</si>
  <si>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</si>
  <si>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</si>
  <si>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</si>
  <si>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</si>
  <si>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</si>
  <si>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</si>
  <si>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</si>
  <si>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</si>
  <si>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</si>
  <si>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</si>
  <si>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</si>
  <si>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</si>
  <si>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</si>
  <si>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</si>
  <si>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</si>
  <si>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</si>
  <si>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</si>
  <si>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</si>
  <si>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</si>
  <si>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</si>
  <si>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</si>
  <si>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</si>
  <si>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</si>
  <si>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</si>
  <si>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</si>
  <si>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</si>
  <si>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</si>
  <si>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</si>
  <si>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</si>
  <si>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</si>
  <si>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</si>
  <si>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</si>
  <si>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</si>
  <si>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</si>
  <si>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</si>
  <si>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</si>
  <si>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</si>
  <si>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</si>
  <si>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</si>
  <si>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</si>
  <si>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</si>
  <si>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</si>
  <si>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</si>
  <si>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</si>
  <si>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</si>
  <si>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</si>
  <si>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</si>
  <si>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</si>
  <si>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</si>
  <si>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</si>
  <si>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</si>
  <si>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</si>
  <si>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</si>
  <si>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</si>
  <si>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</si>
  <si>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</si>
  <si>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</si>
  <si>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</si>
  <si>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</si>
  <si>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</si>
  <si>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</si>
  <si>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</si>
  <si>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</si>
  <si>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</si>
  <si>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</si>
  <si>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</si>
  <si>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</si>
  <si>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</si>
  <si>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</si>
  <si>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</si>
  <si>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</si>
  <si>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</si>
  <si>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</si>
  <si>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</si>
  <si>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</si>
  <si>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</si>
  <si>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</si>
  <si>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</si>
  <si>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</si>
  <si>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</si>
  <si>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</si>
  <si>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</si>
  <si>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</si>
  <si>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</si>
  <si>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</si>
  <si>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</si>
  <si>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</si>
  <si>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</si>
  <si>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</si>
  <si>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</si>
  <si>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</si>
  <si>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</si>
  <si>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</si>
  <si>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</si>
  <si>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</si>
  <si>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</si>
  <si>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</si>
  <si>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</si>
  <si>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</si>
  <si>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</si>
  <si>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</si>
  <si>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</si>
  <si>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</si>
  <si>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</si>
  <si>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</si>
  <si>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</si>
  <si>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</si>
  <si>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</si>
  <si>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</si>
  <si>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</si>
  <si>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</si>
  <si>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</si>
  <si>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</si>
  <si>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</si>
  <si>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</si>
  <si>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</si>
  <si>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</si>
  <si>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</si>
  <si>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</si>
  <si>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</si>
  <si>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</si>
  <si>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</si>
  <si>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</si>
  <si>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</si>
  <si>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</si>
  <si>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</si>
  <si>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</si>
  <si>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</si>
  <si>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</si>
  <si>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</si>
  <si>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</si>
  <si>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</si>
  <si>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</si>
  <si>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</si>
  <si>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</si>
  <si>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</si>
  <si>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</si>
  <si>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</si>
  <si>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</si>
  <si>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</si>
  <si>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</si>
  <si>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</si>
  <si>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</si>
  <si>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</si>
  <si>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</si>
  <si>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</si>
  <si>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</si>
  <si>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</si>
  <si>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</si>
  <si>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</si>
  <si>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</si>
  <si>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</si>
  <si>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</si>
  <si>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</si>
  <si>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</si>
  <si>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</si>
  <si>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</si>
  <si>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</si>
  <si>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</si>
  <si>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</si>
  <si>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</si>
  <si>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</si>
  <si>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</si>
  <si>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</si>
  <si>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</si>
  <si>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</si>
  <si>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</si>
  <si>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</si>
  <si>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</si>
  <si>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</si>
  <si>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</si>
  <si>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</si>
  <si>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</si>
  <si>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</si>
  <si>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</si>
  <si>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</si>
  <si>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</si>
  <si>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</si>
  <si>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</si>
  <si>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</si>
  <si>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</si>
  <si>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</si>
  <si>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</si>
  <si>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</si>
  <si>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</si>
  <si>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</si>
  <si>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</si>
  <si>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</si>
  <si>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</si>
  <si>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</si>
  <si>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</si>
  <si>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</si>
  <si>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</si>
  <si>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</si>
  <si>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</si>
  <si>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</si>
  <si>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</si>
  <si>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</si>
  <si>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</si>
  <si>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</si>
  <si>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</si>
  <si>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</si>
  <si>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</si>
  <si>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</si>
  <si>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</si>
  <si>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</si>
  <si>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</si>
  <si>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</si>
  <si>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</si>
  <si>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</si>
  <si>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</si>
  <si>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</si>
  <si>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</si>
  <si>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</si>
  <si>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</si>
  <si>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</si>
  <si>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</si>
  <si>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</si>
  <si>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</si>
  <si>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</si>
  <si>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</si>
  <si>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</si>
  <si>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</si>
  <si>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</si>
  <si>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</si>
  <si>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</si>
  <si>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</si>
  <si>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</si>
  <si>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</si>
  <si>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</si>
  <si>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</si>
  <si>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</si>
  <si>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</si>
  <si>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</si>
  <si>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</si>
  <si>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</si>
  <si>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</si>
  <si>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</si>
  <si>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</si>
  <si>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</si>
  <si>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</si>
  <si>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</si>
  <si>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</si>
  <si>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</si>
  <si>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</si>
  <si>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</si>
  <si>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</si>
  <si>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</si>
  <si>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</si>
  <si>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</si>
  <si>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</si>
  <si>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</si>
  <si>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</si>
  <si>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</si>
  <si>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</si>
  <si>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</si>
  <si>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</si>
  <si>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</si>
  <si>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</si>
  <si>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</si>
  <si>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</si>
  <si>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</si>
  <si>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</si>
  <si>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</si>
  <si>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</si>
  <si>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</si>
  <si>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</si>
  <si>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</si>
  <si>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</si>
  <si>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</si>
  <si>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</si>
  <si>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</si>
  <si>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</si>
  <si>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</si>
  <si>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</si>
  <si>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</si>
  <si>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</si>
  <si>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</si>
  <si>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</si>
  <si>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</si>
  <si>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</si>
  <si>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</si>
  <si>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</si>
  <si>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</si>
  <si>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</si>
  <si>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</si>
  <si>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</si>
  <si>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</si>
  <si>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</si>
  <si>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</si>
  <si>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</si>
  <si>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</si>
  <si>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</si>
  <si>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</si>
  <si>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</si>
  <si>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</si>
  <si>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</si>
  <si>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</si>
  <si>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</si>
  <si>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</si>
  <si>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</si>
  <si>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</si>
  <si>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</si>
  <si>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</si>
  <si>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</si>
  <si>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</si>
  <si>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</si>
  <si>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</si>
  <si>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</si>
  <si>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</si>
  <si>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</si>
  <si>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</si>
  <si>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</si>
  <si>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</si>
  <si>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</si>
  <si>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</si>
  <si>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</si>
  <si>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</si>
  <si>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</si>
  <si>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</si>
  <si>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</si>
  <si>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</si>
  <si>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</si>
  <si>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</si>
  <si>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</si>
  <si>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</si>
  <si>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</si>
  <si>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</si>
  <si>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</si>
  <si>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</si>
  <si>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</si>
  <si>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</si>
  <si>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</si>
  <si>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</si>
  <si>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</si>
  <si>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</si>
  <si>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</si>
  <si>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</si>
  <si>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</si>
  <si>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</si>
  <si>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</si>
  <si>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</si>
  <si>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</si>
  <si>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</si>
  <si>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</si>
  <si>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</si>
  <si>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</si>
  <si>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</si>
  <si>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</si>
  <si>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</si>
  <si>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</si>
  <si>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</si>
  <si>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</si>
  <si>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</si>
  <si>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</si>
  <si>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</si>
  <si>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</si>
  <si>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</si>
  <si>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</si>
  <si>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</si>
  <si>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</si>
  <si>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</si>
  <si>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</si>
  <si>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</si>
  <si>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</si>
  <si>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</si>
  <si>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</si>
  <si>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</si>
  <si>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</si>
  <si>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</si>
  <si>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</si>
  <si>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</si>
  <si>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</si>
  <si>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</si>
  <si>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</si>
  <si>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</si>
  <si>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</si>
  <si>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</si>
  <si>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</si>
  <si>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</si>
  <si>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</si>
  <si>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</si>
  <si>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</si>
  <si>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</si>
  <si>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</si>
  <si>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</si>
  <si>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</si>
  <si>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</si>
  <si>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</si>
  <si>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</si>
  <si>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</si>
  <si>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</si>
  <si>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</si>
  <si>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</si>
  <si>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</si>
  <si>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</si>
  <si>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</si>
  <si>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</si>
  <si>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</si>
  <si>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</si>
  <si>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</si>
  <si>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</si>
  <si>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</si>
  <si>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</si>
  <si>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</si>
  <si>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</si>
  <si>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</si>
  <si>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</si>
  <si>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</si>
  <si>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</si>
  <si>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</si>
  <si>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</si>
  <si>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</si>
  <si>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</si>
  <si>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</si>
  <si>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</si>
  <si>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</si>
  <si>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</si>
  <si>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</si>
  <si>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</si>
  <si>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</si>
  <si>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</si>
  <si>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</si>
  <si>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</si>
  <si>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</si>
  <si>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</si>
  <si>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</si>
  <si>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</si>
  <si>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</si>
  <si>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</si>
  <si>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</si>
  <si>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</si>
  <si>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</si>
  <si>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</si>
  <si>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</si>
  <si>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</si>
  <si>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</si>
  <si>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</si>
  <si>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</si>
  <si>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</si>
  <si>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</si>
  <si>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</si>
  <si>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</si>
  <si>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</si>
  <si>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</si>
  <si>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</si>
  <si>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</si>
  <si>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</si>
  <si>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</si>
  <si>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</si>
  <si>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</si>
  <si>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</si>
  <si>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</si>
  <si>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</si>
  <si>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</si>
  <si>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</si>
  <si>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</si>
  <si>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</si>
  <si>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</si>
  <si>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</si>
  <si>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</si>
  <si>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</si>
  <si>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</si>
  <si>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</si>
  <si>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</si>
  <si>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</si>
  <si>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</si>
  <si>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</si>
  <si>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</si>
  <si>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</si>
  <si>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</si>
  <si>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</si>
  <si>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</si>
  <si>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</si>
  <si>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</si>
  <si>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</si>
  <si>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</si>
  <si>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</si>
  <si>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</si>
  <si>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</si>
  <si>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</si>
  <si>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</si>
  <si>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</si>
  <si>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</si>
  <si>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</si>
  <si>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</si>
  <si>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</si>
  <si>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</si>
  <si>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</si>
  <si>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</si>
  <si>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</si>
  <si>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</si>
  <si>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</si>
  <si>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</si>
  <si>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</si>
  <si>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</si>
  <si>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</si>
  <si>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</si>
  <si>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</si>
  <si>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</si>
  <si>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</si>
  <si>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</si>
  <si>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</si>
  <si>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</si>
  <si>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</si>
  <si>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</si>
  <si>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</si>
  <si>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</si>
  <si>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</si>
  <si>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</si>
  <si>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</si>
  <si>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</si>
  <si>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</si>
  <si>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</si>
  <si>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</si>
  <si>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</si>
  <si>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</si>
  <si>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</si>
  <si>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</si>
  <si>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</si>
  <si>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</si>
  <si>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</si>
  <si>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</si>
  <si>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</si>
  <si>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</si>
  <si>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</si>
  <si>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</si>
  <si>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</si>
  <si>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</si>
  <si>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</si>
  <si>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</si>
  <si>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</si>
  <si>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</si>
  <si>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</si>
  <si>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</si>
  <si>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</si>
  <si>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</si>
  <si>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</si>
  <si>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</si>
  <si>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</si>
  <si>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</si>
  <si>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</si>
  <si>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</si>
  <si>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</si>
  <si>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</si>
  <si>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</si>
  <si>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</si>
  <si>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</si>
  <si>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</si>
  <si>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</si>
  <si>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</si>
  <si>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</si>
  <si>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</si>
  <si>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</si>
  <si>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</si>
  <si>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</si>
  <si>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</si>
  <si>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</si>
  <si>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</si>
  <si>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</si>
  <si>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</si>
  <si>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</si>
  <si>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</si>
  <si>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</si>
  <si>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</si>
  <si>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</si>
  <si>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</si>
  <si>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</si>
  <si>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</si>
  <si>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</si>
  <si>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</si>
  <si>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</si>
  <si>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</si>
  <si>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</si>
  <si>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</si>
  <si>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</si>
  <si>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</si>
  <si>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</si>
  <si>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</si>
  <si>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</si>
  <si>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</si>
  <si>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</si>
  <si>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</si>
  <si>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</si>
  <si>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</si>
  <si>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</si>
  <si>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</si>
  <si>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</si>
  <si>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</si>
  <si>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</si>
  <si>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</si>
  <si>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</si>
  <si>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</si>
  <si>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</si>
  <si>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</si>
  <si>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</si>
  <si>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</si>
  <si>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</si>
  <si>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</si>
  <si>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</si>
  <si>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</si>
  <si>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</si>
  <si>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</si>
  <si>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</si>
  <si>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</si>
  <si>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</si>
  <si>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</si>
  <si>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</si>
  <si>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</si>
  <si>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</si>
  <si>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</si>
  <si>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</si>
  <si>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</si>
  <si>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</si>
  <si>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</si>
  <si>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</si>
  <si>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</si>
  <si>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</si>
  <si>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</si>
  <si>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</si>
  <si>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</si>
  <si>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</si>
  <si>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</si>
  <si>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</si>
  <si>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</si>
  <si>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</si>
  <si>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</si>
  <si>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</si>
  <si>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</si>
  <si>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</si>
  <si>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</si>
  <si>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</si>
  <si>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</si>
  <si>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</si>
  <si>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</si>
  <si>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</si>
  <si>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</si>
  <si>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</si>
  <si>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</si>
  <si>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</si>
  <si>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</si>
  <si>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</si>
  <si>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</si>
  <si>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</si>
  <si>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</si>
  <si>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</si>
  <si>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</si>
  <si>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</si>
  <si>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</si>
  <si>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</si>
  <si>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</si>
  <si>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</si>
  <si>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</si>
  <si>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</si>
  <si>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</si>
  <si>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</si>
  <si>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</si>
  <si>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</si>
  <si>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</si>
  <si>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</si>
  <si>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</si>
  <si>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</si>
  <si>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</si>
  <si>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</si>
  <si>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</si>
  <si>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</si>
  <si>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</si>
  <si>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</si>
  <si>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</si>
  <si>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</si>
  <si>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</si>
  <si>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</si>
  <si>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</si>
  <si>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</si>
  <si>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</si>
  <si>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</si>
  <si>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</si>
  <si>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</si>
  <si>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</si>
  <si>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</si>
  <si>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</si>
  <si>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</si>
  <si>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</si>
  <si>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</si>
  <si>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</si>
  <si>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</si>
  <si>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</si>
  <si>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</si>
  <si>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</si>
  <si>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</si>
  <si>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</si>
  <si>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</si>
  <si>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</si>
  <si>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</si>
  <si>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</si>
  <si>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</si>
  <si>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</si>
  <si>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</si>
  <si>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</si>
  <si>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</si>
  <si>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</si>
  <si>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</si>
  <si>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</si>
  <si>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</si>
  <si>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</si>
  <si>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</si>
  <si>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</si>
  <si>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</si>
  <si>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</si>
  <si>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</si>
  <si>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</si>
  <si>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</si>
  <si>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</si>
  <si>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</si>
  <si>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</si>
  <si>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</si>
  <si>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</si>
  <si>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</si>
  <si>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</si>
  <si>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</si>
  <si>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</si>
  <si>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</si>
  <si>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</si>
  <si>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</si>
  <si>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</si>
  <si>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</si>
  <si>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</si>
  <si>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</si>
  <si>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</si>
  <si>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</si>
  <si>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</si>
  <si>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</si>
  <si>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</si>
  <si>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</si>
  <si>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</si>
  <si>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</si>
  <si>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</si>
  <si>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</si>
  <si>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</si>
  <si>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</si>
  <si>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</si>
  <si>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</si>
  <si>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</si>
  <si>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</si>
  <si>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</si>
  <si>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</si>
  <si>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</si>
  <si>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</si>
  <si>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</si>
  <si>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</si>
  <si>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</si>
  <si>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</si>
  <si>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</si>
  <si>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</si>
  <si>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</si>
  <si>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</si>
  <si>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</si>
  <si>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</si>
  <si>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</si>
  <si>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</si>
  <si>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</si>
  <si>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</si>
  <si>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</si>
  <si>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</si>
  <si>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</si>
  <si>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</si>
  <si>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</si>
  <si>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</si>
  <si>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</si>
  <si>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</si>
  <si>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</si>
  <si>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</si>
  <si>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</si>
  <si>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</si>
  <si>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</si>
  <si>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</si>
  <si>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</si>
  <si>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</si>
  <si>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</si>
  <si>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</si>
  <si>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</si>
  <si>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</si>
  <si>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</si>
  <si>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</si>
  <si>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</si>
  <si>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</si>
  <si>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</si>
  <si>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</si>
  <si>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</si>
  <si>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</si>
  <si>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</si>
  <si>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</si>
  <si>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</si>
  <si>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</si>
  <si>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</si>
  <si>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</si>
  <si>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</si>
  <si>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</si>
  <si>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</si>
  <si>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</si>
  <si>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</si>
  <si>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</si>
  <si>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</si>
  <si>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</si>
  <si>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</si>
  <si>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</si>
  <si>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</si>
  <si>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</si>
  <si>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</si>
  <si>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</si>
  <si>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</si>
  <si>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</si>
  <si>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</si>
  <si>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</si>
  <si>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</si>
  <si>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</si>
  <si>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</si>
  <si>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</si>
  <si>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</si>
  <si>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</si>
  <si>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</si>
  <si>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</si>
  <si>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</si>
  <si>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</si>
  <si>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</si>
  <si>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</si>
  <si>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</si>
  <si>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</si>
  <si>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</si>
  <si>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</si>
  <si>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</si>
  <si>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</si>
  <si>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</si>
  <si>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</si>
  <si>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</si>
  <si>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</si>
  <si>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</si>
  <si>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</si>
  <si>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</si>
  <si>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</si>
  <si>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</si>
  <si>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</si>
  <si>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</si>
  <si>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</si>
  <si>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</si>
  <si>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</si>
  <si>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</si>
  <si>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</si>
  <si>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</si>
  <si>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</si>
  <si>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</si>
  <si>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</si>
  <si>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</si>
  <si>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</si>
  <si>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</si>
  <si>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</si>
  <si>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</si>
  <si>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</si>
  <si>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</si>
  <si>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</si>
  <si>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</si>
  <si>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</si>
  <si>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</si>
  <si>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</si>
  <si>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</si>
  <si>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</si>
  <si>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</si>
  <si>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</si>
  <si>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</si>
  <si>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</si>
  <si>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</si>
  <si>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</si>
  <si>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</si>
  <si>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</si>
  <si>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</si>
  <si>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</si>
  <si>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</si>
  <si>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</si>
  <si>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</si>
  <si>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</si>
  <si>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</si>
  <si>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</si>
  <si>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</si>
  <si>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</si>
  <si>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</si>
  <si>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</si>
  <si>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</si>
  <si>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</si>
  <si>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</si>
  <si>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</si>
  <si>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</si>
  <si>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</si>
  <si>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</si>
  <si>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</si>
  <si>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</si>
  <si>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</si>
  <si>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</si>
  <si>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</si>
  <si>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</si>
  <si>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</si>
  <si>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</si>
  <si>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</si>
  <si>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</si>
  <si>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</si>
  <si>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</si>
  <si>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</si>
  <si>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</si>
  <si>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</si>
  <si>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</si>
  <si>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</si>
  <si>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</si>
  <si>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</si>
  <si>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</si>
  <si>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</si>
  <si>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</si>
  <si>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</si>
  <si>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</si>
  <si>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</si>
  <si>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</si>
  <si>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</si>
  <si>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</si>
  <si>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</si>
  <si>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</si>
  <si>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</si>
  <si>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</si>
  <si>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</si>
  <si>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</si>
  <si>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</si>
  <si>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</si>
  <si>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</si>
  <si>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</si>
  <si>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</si>
  <si>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</si>
  <si>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</si>
  <si>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</si>
  <si>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</si>
  <si>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</si>
  <si>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</si>
  <si>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</si>
  <si>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</si>
  <si>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</si>
  <si>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</si>
  <si>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</si>
  <si>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</si>
  <si>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</si>
  <si>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</si>
  <si>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</si>
  <si>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</si>
  <si>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</si>
  <si>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</si>
  <si>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</si>
  <si>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</si>
  <si>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</si>
  <si>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</si>
  <si>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</si>
  <si>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</si>
  <si>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</si>
  <si>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</si>
  <si>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</si>
  <si>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</si>
  <si>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</si>
  <si>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</si>
  <si>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</si>
  <si>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</si>
  <si>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</si>
  <si>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</si>
  <si>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</si>
  <si>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</si>
  <si>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</si>
  <si>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</si>
  <si>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</si>
  <si>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</si>
  <si>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</si>
  <si>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</si>
  <si>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</si>
  <si>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</si>
  <si>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</si>
  <si>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</si>
  <si>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</si>
  <si>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</si>
  <si>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</si>
  <si>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</si>
  <si>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</si>
  <si>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</si>
  <si>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</si>
  <si>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</si>
  <si>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</si>
  <si>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</si>
  <si>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</si>
  <si>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</si>
  <si>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</si>
  <si>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</si>
  <si>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</si>
  <si>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</si>
  <si>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</si>
  <si>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</si>
  <si>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</si>
  <si>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</si>
  <si>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</si>
  <si>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</si>
  <si>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</si>
  <si>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</si>
  <si>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</si>
  <si>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</si>
  <si>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</si>
  <si>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</si>
  <si>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</si>
  <si>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</si>
  <si>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</si>
  <si>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</si>
  <si>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</si>
  <si>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</si>
  <si>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</si>
  <si>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</si>
  <si>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</si>
  <si>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</si>
  <si>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</si>
  <si>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</si>
  <si>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</si>
  <si>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</si>
  <si>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</si>
  <si>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</si>
  <si>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</si>
  <si>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</si>
  <si>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</si>
  <si>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</si>
  <si>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</si>
  <si>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</si>
  <si>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</si>
  <si>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</si>
  <si>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</si>
  <si>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</si>
  <si>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</si>
  <si>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</si>
  <si>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</si>
  <si>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</si>
  <si>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</si>
  <si>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</si>
  <si>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</si>
  <si>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</si>
  <si>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</si>
  <si>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</si>
  <si>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</si>
  <si>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</si>
  <si>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</si>
  <si>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</si>
  <si>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</si>
  <si>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</si>
  <si>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</si>
  <si>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</si>
  <si>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</si>
  <si>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</si>
  <si>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</si>
  <si>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</si>
  <si>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</si>
  <si>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</si>
  <si>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</si>
  <si>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</si>
  <si>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</si>
  <si>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</si>
  <si>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</si>
  <si>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</si>
  <si>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</si>
  <si>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</si>
  <si>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</si>
  <si>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</si>
  <si>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</si>
  <si>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</si>
  <si>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</si>
  <si>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</si>
  <si>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</si>
  <si>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</si>
  <si>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</si>
  <si>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</si>
  <si>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</si>
  <si>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</si>
  <si>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</si>
  <si>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</si>
  <si>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</si>
  <si>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</si>
  <si>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</si>
  <si>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</si>
  <si>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</si>
  <si>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</si>
  <si>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</si>
  <si>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</si>
  <si>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</si>
  <si>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</si>
  <si>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</si>
  <si>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</si>
  <si>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</si>
  <si>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</si>
  <si>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</si>
  <si>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</si>
  <si>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</si>
  <si>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</si>
  <si>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</si>
  <si>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</si>
  <si>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</si>
  <si>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</si>
  <si>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</si>
  <si>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</si>
  <si>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</si>
  <si>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</si>
  <si>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</si>
  <si>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</si>
  <si>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</si>
  <si>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</si>
  <si>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</si>
  <si>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</si>
  <si>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</si>
  <si>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</si>
  <si>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</si>
  <si>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</si>
  <si>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</si>
  <si>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</si>
  <si>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</si>
  <si>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</si>
  <si>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</si>
  <si>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</si>
  <si>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</si>
  <si>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</si>
  <si>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</si>
  <si>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</si>
  <si>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</si>
  <si>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</si>
  <si>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</si>
  <si>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</si>
  <si>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</si>
  <si>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</si>
  <si>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</si>
  <si>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</si>
  <si>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</si>
  <si>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</si>
  <si>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</si>
  <si>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</si>
  <si>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</si>
  <si>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</si>
  <si>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</si>
  <si>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</si>
  <si>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</si>
  <si>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</si>
  <si>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</si>
  <si>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</si>
  <si>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</si>
  <si>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</si>
  <si>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</si>
  <si>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</si>
  <si>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</si>
  <si>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</si>
  <si>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</si>
  <si>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</si>
  <si>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</si>
  <si>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</si>
  <si>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</si>
  <si>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</si>
  <si>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</si>
  <si>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</si>
  <si>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</si>
  <si>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</si>
  <si>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</si>
  <si>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</si>
  <si>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</si>
  <si>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</si>
  <si>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</si>
  <si>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</si>
  <si>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</si>
  <si>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</si>
  <si>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</si>
  <si>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</si>
  <si>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</si>
  <si>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</si>
  <si>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</si>
  <si>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</si>
  <si>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</si>
  <si>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</si>
  <si>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</si>
  <si>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</si>
  <si>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</si>
  <si>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</si>
  <si>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</si>
  <si>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</si>
  <si>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</si>
  <si>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</si>
  <si>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</si>
  <si>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</si>
  <si>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</si>
  <si>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</si>
  <si>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</si>
  <si>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</si>
  <si>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</si>
  <si>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</si>
  <si>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</si>
  <si>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</si>
  <si>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</si>
  <si>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</si>
  <si>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</si>
  <si>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</si>
  <si>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</si>
  <si>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</si>
  <si>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</si>
  <si>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</si>
  <si>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</si>
  <si>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</si>
  <si>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</si>
  <si>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</si>
  <si>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</si>
  <si>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</si>
  <si>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</si>
  <si>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</si>
  <si>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</si>
  <si>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</si>
  <si>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</si>
  <si>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</si>
  <si>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</si>
  <si>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</si>
  <si>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</si>
  <si>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</si>
  <si>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</si>
  <si>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</si>
  <si>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</si>
  <si>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</si>
  <si>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</si>
  <si>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</si>
  <si>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</si>
  <si>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</si>
  <si>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</si>
  <si>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</si>
  <si>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</si>
  <si>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</si>
  <si>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</si>
  <si>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</si>
  <si>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</si>
  <si>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</si>
  <si>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</si>
  <si>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</si>
  <si>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</si>
  <si>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</si>
  <si>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</si>
  <si>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</si>
  <si>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</si>
  <si>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</si>
  <si>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</si>
  <si>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</si>
  <si>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</si>
  <si>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</si>
  <si>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</si>
  <si>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</si>
  <si>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</si>
  <si>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</si>
  <si>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</si>
  <si>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</si>
  <si>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</si>
  <si>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</si>
  <si>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</si>
  <si>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</si>
  <si>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</si>
  <si>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</si>
  <si>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</si>
  <si>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</si>
  <si>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</si>
  <si>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</si>
  <si>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</si>
  <si>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</si>
  <si>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</si>
  <si>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</si>
  <si>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</si>
  <si>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</si>
  <si>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</si>
  <si>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</si>
  <si>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</si>
  <si>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</si>
  <si>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</si>
  <si>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</si>
  <si>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</si>
  <si>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</si>
  <si>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</si>
  <si>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</si>
  <si>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</si>
  <si>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</si>
  <si>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</si>
  <si>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</si>
  <si>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</si>
  <si>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</si>
  <si>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</si>
  <si>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</si>
  <si>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</si>
  <si>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</si>
  <si>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</si>
  <si>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</si>
  <si>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</si>
  <si>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</si>
  <si>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</si>
  <si>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</si>
  <si>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</si>
  <si>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</si>
  <si>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</si>
  <si>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</si>
  <si>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</si>
  <si>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</si>
  <si>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</si>
  <si>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</si>
  <si>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</si>
  <si>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</si>
  <si>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</si>
  <si>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</si>
  <si>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</si>
  <si>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</si>
  <si>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</si>
  <si>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</si>
  <si>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</si>
  <si>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</si>
  <si>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</si>
  <si>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</si>
  <si>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</si>
  <si>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</si>
  <si>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</si>
  <si>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</si>
  <si>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</si>
  <si>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</si>
  <si>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</si>
  <si>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</si>
  <si>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</si>
  <si>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</si>
  <si>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</si>
  <si>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</si>
  <si>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</si>
  <si>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</si>
  <si>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</si>
  <si>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</si>
  <si>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</si>
  <si>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</si>
  <si>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</si>
  <si>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</si>
  <si>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</si>
  <si>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</si>
  <si>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</si>
  <si>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</si>
  <si>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</si>
  <si>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</si>
  <si>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</si>
  <si>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</si>
  <si>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</si>
  <si>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</si>
  <si>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</si>
  <si>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</si>
  <si>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</si>
  <si>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</si>
  <si>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</si>
  <si>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</si>
  <si>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</si>
  <si>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</si>
  <si>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</si>
  <si>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</si>
  <si>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</si>
  <si>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</si>
  <si>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</si>
  <si>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</si>
  <si>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</si>
  <si>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</si>
  <si>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</si>
  <si>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</si>
  <si>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</si>
  <si>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</si>
  <si>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</si>
  <si>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</si>
  <si>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</si>
  <si>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</si>
  <si>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</si>
  <si>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</si>
  <si>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</si>
  <si>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</si>
  <si>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</si>
  <si>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</si>
  <si>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</si>
  <si>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</si>
  <si>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</si>
  <si>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</si>
  <si>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</si>
  <si>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</si>
  <si>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</si>
  <si>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</si>
  <si>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</si>
  <si>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</si>
  <si>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</si>
  <si>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</si>
  <si>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</si>
  <si>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</si>
  <si>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</si>
  <si>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</si>
  <si>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</si>
  <si>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</si>
  <si>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</si>
  <si>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</si>
  <si>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</si>
  <si>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</si>
  <si>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</si>
  <si>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</si>
  <si>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</si>
  <si>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</si>
  <si>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</si>
  <si>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</si>
  <si>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</si>
  <si>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</si>
  <si>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</si>
  <si>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</si>
  <si>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</si>
  <si>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</si>
  <si>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</si>
  <si>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</si>
  <si>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</si>
  <si>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</si>
  <si>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</si>
  <si>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</si>
  <si>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</si>
  <si>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</si>
  <si>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</si>
  <si>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</si>
  <si>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</si>
  <si>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</si>
  <si>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</si>
  <si>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</si>
  <si>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</si>
  <si>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</si>
  <si>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</si>
  <si>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</si>
  <si>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</si>
  <si>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</si>
  <si>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</si>
  <si>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</si>
  <si>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</si>
  <si>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</si>
  <si>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</si>
  <si>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</si>
  <si>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</si>
  <si>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</si>
  <si>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</si>
  <si>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</si>
  <si>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</si>
  <si>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</si>
  <si>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</si>
  <si>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</si>
  <si>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</si>
  <si>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</si>
  <si>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</si>
  <si>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</si>
  <si>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</si>
  <si>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</si>
  <si>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</si>
  <si>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</si>
  <si>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</si>
  <si>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</si>
  <si>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</si>
  <si>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</si>
  <si>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</si>
  <si>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</si>
  <si>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</si>
  <si>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</si>
  <si>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</si>
  <si>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</si>
  <si>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</si>
  <si>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</si>
  <si>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</si>
  <si>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</si>
  <si>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</si>
  <si>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</si>
  <si>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</si>
  <si>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</si>
  <si>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</si>
  <si>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</si>
  <si>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</si>
  <si>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</si>
  <si>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</si>
  <si>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</si>
  <si>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</si>
  <si>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</si>
  <si>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</si>
  <si>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</si>
  <si>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</si>
  <si>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</si>
  <si>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</si>
  <si>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</si>
  <si>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</si>
  <si>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</si>
  <si>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</si>
  <si>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</si>
  <si>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</si>
  <si>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</si>
  <si>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</si>
  <si>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</si>
  <si>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</si>
  <si>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</si>
  <si>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</si>
  <si>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</si>
  <si>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</si>
  <si>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</si>
  <si>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</si>
  <si>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</si>
  <si>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</si>
  <si>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</si>
  <si>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</si>
  <si>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</si>
  <si>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</si>
  <si>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</si>
  <si>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</si>
  <si>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</si>
  <si>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</si>
  <si>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</si>
  <si>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</si>
  <si>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</si>
  <si>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</si>
  <si>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</si>
  <si>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</si>
  <si>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</si>
  <si>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</si>
  <si>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</si>
  <si>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</si>
  <si>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</si>
  <si>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</si>
  <si>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</si>
  <si>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</si>
  <si>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</si>
  <si>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</si>
  <si>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</si>
  <si>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</si>
  <si>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</si>
  <si>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</si>
  <si>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</si>
  <si>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</si>
  <si>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</si>
  <si>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</si>
  <si>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</si>
  <si>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</si>
  <si>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</si>
  <si>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</si>
  <si>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</si>
  <si>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</si>
  <si>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</si>
  <si>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</si>
  <si>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</si>
  <si>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</si>
  <si>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</si>
  <si>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</si>
  <si>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</si>
  <si>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</si>
  <si>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</si>
  <si>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</si>
  <si>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</si>
  <si>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</si>
  <si>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</si>
  <si>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</si>
  <si>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</si>
  <si>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</si>
  <si>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</si>
  <si>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</si>
  <si>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</si>
  <si>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</si>
  <si>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</si>
  <si>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</si>
  <si>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</si>
  <si>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</si>
  <si>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</si>
  <si>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</si>
  <si>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</si>
  <si>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</si>
  <si>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</si>
  <si>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</si>
  <si>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</si>
  <si>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</si>
  <si>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</si>
  <si>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</si>
  <si>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</si>
  <si>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</si>
  <si>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</si>
  <si>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</si>
  <si>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</si>
  <si>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</si>
  <si>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</si>
  <si>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</si>
  <si>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</si>
  <si>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</si>
  <si>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</si>
  <si>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</si>
  <si>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</si>
  <si>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</si>
  <si>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</si>
  <si>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</si>
  <si>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</si>
  <si>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</si>
  <si>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</si>
  <si>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</si>
  <si>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</si>
  <si>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</si>
  <si>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</si>
  <si>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</si>
  <si>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</si>
  <si>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</si>
  <si>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</si>
  <si>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</si>
  <si>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</si>
  <si>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</si>
  <si>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</si>
  <si>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</si>
  <si>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</si>
  <si>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</si>
  <si>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</si>
  <si>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</si>
  <si>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</si>
  <si>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</si>
  <si>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</si>
  <si>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</si>
  <si>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</si>
  <si>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</si>
  <si>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</si>
  <si>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</si>
  <si>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</si>
  <si>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</si>
  <si>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</si>
  <si>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</si>
  <si>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</si>
  <si>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</si>
  <si>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</si>
  <si>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</si>
  <si>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</si>
  <si>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</si>
  <si>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</si>
  <si>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</si>
  <si>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</si>
  <si>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</si>
  <si>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</si>
  <si>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</si>
  <si>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</si>
  <si>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</si>
  <si>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</si>
  <si>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</si>
  <si>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</si>
  <si>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</si>
  <si>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</si>
  <si>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</si>
  <si>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</si>
  <si>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</si>
  <si>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</si>
  <si>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</si>
  <si>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</si>
  <si>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</si>
  <si>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</si>
  <si>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</si>
  <si>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</si>
  <si>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</si>
  <si>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</si>
  <si>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</si>
  <si>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</si>
  <si>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</si>
  <si>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</si>
  <si>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</si>
  <si>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</si>
  <si>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</si>
  <si>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</si>
  <si>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</si>
  <si>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</si>
  <si>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</si>
  <si>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</si>
  <si>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</si>
  <si>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</si>
  <si>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</si>
  <si>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</si>
  <si>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</si>
  <si>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</si>
  <si>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</si>
  <si>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</si>
  <si>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</si>
  <si>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</si>
  <si>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</si>
  <si>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</si>
  <si>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</si>
  <si>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</si>
  <si>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</si>
  <si>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</si>
  <si>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</si>
  <si>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</si>
  <si>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</si>
  <si>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</si>
  <si>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</si>
  <si>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</si>
  <si>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</si>
  <si>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</si>
  <si>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</si>
  <si>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</si>
  <si>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</si>
  <si>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</si>
  <si>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</si>
  <si>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</si>
  <si>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</si>
  <si>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</si>
  <si>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</si>
  <si>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</si>
  <si>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</si>
  <si>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</si>
  <si>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</si>
  <si>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</si>
  <si>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</si>
  <si>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</si>
  <si>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</si>
  <si>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</si>
  <si>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</si>
  <si>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</si>
  <si>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</si>
  <si>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</si>
  <si>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</si>
  <si>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</si>
  <si>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</si>
  <si>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</si>
  <si>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</si>
  <si>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</si>
  <si>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</si>
  <si>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</si>
  <si>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</si>
  <si>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</si>
  <si>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</si>
  <si>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</si>
  <si>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</si>
  <si>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</si>
  <si>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</si>
  <si>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</si>
  <si>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</si>
  <si>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</si>
  <si>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</si>
  <si>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</si>
  <si>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</si>
  <si>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</si>
  <si>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</si>
  <si>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</si>
  <si>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</si>
  <si>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</si>
  <si>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</si>
  <si>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</si>
  <si>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</si>
  <si>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</si>
  <si>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</si>
  <si>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</si>
  <si>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</si>
  <si>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</si>
  <si>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</si>
  <si>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</si>
  <si>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</si>
  <si>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</si>
  <si>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</si>
  <si>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</si>
  <si>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</si>
  <si>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</si>
  <si>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</si>
  <si>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</si>
  <si>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</si>
  <si>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</si>
  <si>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</si>
  <si>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</si>
  <si>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</si>
  <si>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</si>
  <si>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</si>
  <si>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</si>
  <si>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</si>
  <si>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</si>
  <si>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</si>
  <si>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</si>
  <si>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</si>
  <si>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</si>
  <si>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</si>
  <si>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</si>
  <si>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</si>
  <si>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</si>
  <si>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</si>
  <si>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</si>
  <si>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</si>
  <si>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</si>
  <si>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</si>
  <si>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</si>
  <si>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</si>
  <si>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</si>
  <si>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</si>
  <si>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</si>
  <si>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</si>
  <si>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</si>
  <si>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</si>
  <si>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</si>
  <si>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</si>
  <si>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</si>
  <si>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</si>
  <si>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</si>
  <si>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</si>
  <si>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</si>
  <si>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</si>
  <si>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</si>
  <si>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</si>
  <si>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</si>
  <si>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</si>
  <si>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</si>
  <si>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</si>
  <si>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</si>
  <si>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</si>
  <si>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</si>
  <si>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</si>
  <si>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</si>
  <si>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</si>
  <si>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</si>
  <si>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</si>
  <si>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</si>
  <si>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</si>
  <si>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</si>
  <si>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</si>
  <si>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</si>
  <si>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</si>
  <si>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</si>
  <si>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</si>
  <si>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</si>
  <si>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</si>
  <si>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</si>
  <si>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</si>
  <si>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</si>
  <si>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</si>
  <si>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</si>
  <si>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</si>
  <si>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</si>
  <si>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</si>
  <si>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</si>
  <si>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</si>
  <si>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</si>
  <si>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</si>
  <si>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</si>
  <si>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</si>
  <si>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</si>
  <si>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</si>
  <si>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</si>
  <si>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</si>
  <si>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</si>
  <si>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</si>
  <si>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</si>
  <si>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</si>
  <si>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</si>
  <si>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</si>
  <si>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</si>
  <si>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</si>
  <si>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</si>
  <si>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</si>
  <si>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</si>
  <si>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</si>
  <si>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</si>
  <si>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</si>
  <si>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</si>
  <si>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</si>
  <si>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</si>
  <si>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</si>
  <si>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</si>
  <si>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</si>
  <si>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</si>
  <si>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</si>
  <si>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</si>
  <si>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</si>
  <si>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</si>
  <si>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</si>
  <si>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</si>
  <si>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</si>
  <si>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</si>
  <si>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</si>
  <si>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</si>
  <si>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</si>
  <si>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</si>
  <si>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</si>
  <si>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</si>
  <si>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</si>
  <si>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</si>
  <si>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</si>
  <si>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</si>
  <si>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</si>
  <si>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</si>
  <si>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</si>
  <si>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</si>
  <si>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</si>
  <si>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</si>
  <si>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</si>
  <si>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</si>
  <si>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</si>
  <si>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</si>
  <si>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</si>
  <si>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</si>
  <si>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</si>
  <si>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</si>
  <si>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</si>
  <si>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</si>
  <si>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</si>
  <si>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</si>
  <si>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</si>
  <si>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</si>
  <si>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</si>
  <si>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</si>
  <si>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</si>
  <si>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</si>
  <si>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</si>
  <si>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</si>
  <si>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</si>
  <si>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</si>
  <si>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</si>
  <si>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</si>
  <si>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</si>
  <si>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</si>
  <si>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</si>
  <si>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</si>
  <si>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</si>
  <si>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</si>
  <si>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</si>
  <si>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</si>
  <si>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</si>
  <si>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</si>
  <si>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</si>
  <si>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</si>
  <si>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</si>
  <si>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</si>
  <si>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</si>
  <si>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</si>
  <si>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</si>
  <si>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</si>
  <si>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</si>
  <si>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</si>
  <si>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</si>
  <si>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</si>
  <si>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</si>
  <si>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</si>
  <si>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</si>
  <si>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</si>
  <si>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</si>
  <si>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</si>
  <si>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</si>
  <si>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</si>
  <si>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</si>
  <si>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</si>
  <si>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</si>
  <si>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</si>
  <si>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</si>
  <si>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</si>
  <si>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</si>
  <si>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</si>
  <si>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</si>
  <si>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</si>
  <si>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</si>
  <si>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</si>
  <si>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</si>
  <si>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</si>
  <si>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</si>
  <si>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</si>
  <si>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</si>
  <si>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</si>
  <si>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</si>
  <si>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</si>
  <si>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</si>
  <si>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</si>
  <si>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</si>
  <si>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</si>
  <si>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</si>
  <si>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</si>
  <si>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</si>
  <si>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</si>
  <si>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</si>
  <si>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</si>
  <si>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</si>
  <si>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</si>
  <si>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</si>
  <si>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</si>
  <si>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</si>
  <si>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</si>
  <si>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</si>
  <si>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</si>
  <si>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</si>
  <si>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</si>
  <si>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</si>
  <si>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</si>
  <si>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</si>
  <si>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</si>
  <si>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</si>
  <si>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</si>
  <si>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</si>
  <si>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</si>
  <si>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</si>
  <si>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</si>
  <si>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</si>
  <si>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</si>
  <si>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</si>
  <si>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</si>
  <si>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</si>
  <si>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</si>
  <si>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</si>
  <si>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</si>
  <si>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</si>
  <si>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</si>
  <si>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</si>
  <si>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</si>
  <si>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</si>
  <si>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</si>
  <si>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</si>
  <si>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</si>
  <si>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</si>
  <si>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</si>
  <si>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</si>
  <si>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</si>
  <si>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</si>
  <si>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</si>
  <si>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</si>
  <si>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</si>
  <si>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</si>
  <si>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</si>
  <si>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</si>
  <si>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</si>
  <si>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</si>
  <si>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</si>
  <si>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</si>
  <si>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</si>
  <si>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</si>
  <si>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</si>
  <si>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</si>
  <si>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</si>
  <si>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</si>
  <si>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</si>
  <si>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</si>
  <si>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</si>
  <si>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</si>
  <si>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</si>
  <si>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</si>
  <si>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</si>
  <si>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</si>
  <si>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</si>
  <si>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</si>
  <si>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</si>
  <si>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</si>
  <si>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</si>
  <si>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</si>
  <si>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</si>
  <si>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</si>
  <si>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</si>
  <si>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</si>
  <si>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</si>
  <si>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</si>
  <si>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</si>
  <si>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</si>
  <si>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</si>
  <si>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</si>
  <si>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</si>
  <si>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</si>
  <si>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</si>
  <si>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</si>
  <si>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</si>
  <si>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</si>
  <si>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</si>
  <si>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</si>
  <si>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</si>
  <si>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</si>
  <si>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</si>
  <si>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</si>
  <si>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</si>
  <si>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</si>
  <si>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</si>
  <si>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</si>
  <si>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</si>
  <si>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</si>
  <si>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</si>
  <si>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</si>
  <si>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</si>
  <si>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</si>
  <si>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</si>
  <si>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</si>
  <si>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</si>
  <si>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</si>
  <si>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</si>
  <si>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</si>
  <si>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</si>
  <si>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</si>
  <si>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</si>
  <si>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</si>
  <si>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</si>
  <si>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</si>
  <si>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</si>
  <si>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</si>
  <si>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</si>
  <si>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</si>
  <si>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</si>
  <si>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</si>
  <si>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</si>
  <si>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</si>
  <si>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</si>
  <si>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</si>
  <si>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</si>
  <si>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</si>
  <si>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</si>
  <si>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</si>
  <si>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</si>
  <si>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</si>
  <si>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</si>
  <si>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</si>
  <si>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</si>
  <si>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</si>
  <si>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</si>
  <si>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</si>
  <si>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</si>
  <si>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</si>
  <si>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</si>
  <si>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</si>
  <si>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</si>
  <si>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</si>
  <si>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</si>
  <si>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</si>
  <si>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</si>
  <si>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</si>
  <si>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</si>
  <si>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</si>
  <si>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</si>
  <si>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</si>
  <si>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</si>
  <si>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</si>
  <si>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</si>
  <si>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</si>
  <si>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</si>
  <si>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</si>
  <si>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</si>
  <si>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</si>
  <si>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</si>
  <si>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</si>
  <si>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</si>
  <si>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</si>
  <si>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</si>
  <si>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</si>
  <si>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</si>
  <si>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</si>
  <si>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</si>
  <si>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</si>
  <si>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</si>
  <si>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</si>
  <si>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</si>
  <si>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</si>
  <si>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</si>
  <si>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</si>
  <si>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</si>
  <si>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</si>
  <si>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</si>
  <si>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</si>
  <si>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</si>
  <si>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</si>
  <si>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</si>
  <si>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</si>
  <si>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</si>
  <si>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</si>
  <si>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</si>
  <si>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</si>
  <si>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</si>
  <si>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</si>
  <si>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</si>
  <si>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</si>
  <si>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</si>
  <si>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</si>
  <si>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</si>
  <si>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</si>
  <si>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</si>
  <si>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</si>
  <si>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</si>
  <si>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</si>
  <si>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</si>
  <si>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</si>
  <si>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</si>
  <si>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</si>
  <si>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</si>
  <si>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</si>
  <si>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</si>
  <si>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</si>
  <si>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</si>
  <si>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</si>
  <si>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</si>
  <si>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</si>
  <si>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</si>
  <si>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</si>
  <si>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</si>
  <si>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</si>
  <si>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</si>
  <si>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</si>
  <si>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</si>
  <si>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</si>
  <si>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</si>
  <si>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</si>
  <si>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</si>
  <si>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</si>
  <si>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</si>
  <si>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</si>
  <si>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</si>
  <si>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</si>
  <si>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</si>
  <si>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</si>
  <si>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</si>
  <si>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</si>
  <si>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</si>
  <si>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</si>
  <si>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</si>
  <si>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</si>
  <si>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</si>
  <si>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</si>
  <si>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</si>
  <si>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</si>
  <si>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</si>
  <si>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</si>
  <si>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</si>
  <si>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</si>
  <si>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</si>
  <si>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</si>
  <si>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</si>
  <si>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</si>
  <si>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</si>
  <si>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</si>
  <si>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</si>
  <si>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</si>
  <si>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</si>
  <si>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</si>
  <si>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</si>
  <si>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</si>
  <si>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</si>
  <si>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</si>
  <si>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</si>
  <si>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</si>
  <si>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</si>
  <si>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</si>
  <si>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</si>
  <si>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</si>
  <si>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</si>
  <si>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</si>
  <si>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</si>
  <si>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</si>
  <si>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</si>
  <si>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</si>
  <si>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</si>
  <si>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</si>
  <si>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</si>
  <si>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</si>
  <si>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</si>
  <si>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</si>
  <si>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</si>
  <si>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</si>
  <si>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</si>
  <si>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</si>
  <si>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</si>
  <si>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</si>
  <si>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</si>
  <si>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</si>
  <si>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</si>
  <si>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</si>
  <si>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</si>
  <si>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</si>
  <si>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</si>
  <si>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</si>
  <si>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</si>
  <si>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</si>
  <si>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</si>
  <si>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</si>
  <si>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</si>
  <si>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</si>
  <si>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</si>
  <si>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</si>
  <si>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</si>
  <si>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</si>
  <si>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</si>
  <si>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</si>
  <si>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</si>
  <si>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</si>
  <si>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</si>
  <si>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</si>
  <si>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</si>
  <si>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</si>
  <si>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</si>
  <si>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</si>
  <si>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</si>
  <si>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</si>
  <si>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</si>
  <si>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</si>
  <si>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</si>
  <si>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</si>
  <si>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</si>
  <si>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</si>
  <si>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</si>
  <si>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</si>
  <si>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</si>
  <si>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</si>
  <si>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</si>
  <si>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</si>
  <si>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</si>
  <si>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</si>
  <si>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</si>
  <si>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</si>
  <si>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</si>
  <si>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</si>
  <si>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</si>
  <si>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</si>
  <si>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</si>
  <si>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</si>
  <si>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</si>
  <si>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</si>
  <si>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</si>
  <si>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</si>
  <si>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</si>
  <si>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</si>
  <si>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</si>
  <si>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</si>
  <si>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</si>
  <si>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</si>
  <si>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</si>
  <si>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</si>
  <si>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</si>
  <si>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</si>
  <si>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</si>
  <si>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</si>
  <si>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</si>
  <si>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</si>
  <si>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</si>
  <si>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</si>
  <si>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</si>
  <si>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</si>
  <si>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</si>
  <si>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</si>
  <si>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</si>
  <si>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</si>
  <si>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</si>
  <si>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</si>
  <si>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</si>
  <si>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</si>
  <si>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</si>
  <si>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</si>
  <si>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</si>
  <si>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</si>
  <si>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</si>
  <si>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</si>
  <si>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</si>
  <si>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</si>
  <si>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</si>
  <si>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</si>
  <si>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</si>
  <si>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</si>
  <si>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</si>
  <si>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</si>
  <si>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</si>
  <si>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</si>
  <si>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</si>
  <si>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</si>
  <si>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</si>
  <si>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</si>
  <si>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</si>
  <si>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</si>
  <si>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</si>
  <si>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</si>
  <si>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</si>
  <si>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</si>
  <si>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</si>
  <si>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</si>
  <si>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</si>
  <si>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</si>
  <si>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</si>
  <si>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</si>
  <si>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</si>
  <si>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</si>
  <si>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</si>
  <si>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</si>
  <si>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</si>
  <si>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</si>
  <si>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</si>
  <si>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</si>
  <si>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</si>
  <si>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</si>
  <si>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</si>
  <si>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</si>
  <si>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</si>
  <si>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</si>
  <si>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</si>
  <si>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</si>
  <si>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</si>
  <si>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</si>
  <si>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</si>
  <si>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</si>
  <si>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</si>
  <si>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</si>
  <si>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</si>
  <si>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</si>
  <si>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</si>
  <si>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</si>
  <si>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</si>
  <si>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</si>
  <si>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</si>
  <si>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</si>
  <si>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</si>
  <si>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</si>
  <si>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</si>
  <si>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</si>
  <si>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</si>
  <si>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</si>
  <si>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</si>
  <si>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</si>
  <si>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</si>
  <si>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</si>
  <si>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</si>
  <si>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</si>
  <si>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</si>
  <si>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</si>
  <si>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</si>
  <si>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</si>
  <si>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</si>
  <si>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</si>
  <si>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</si>
  <si>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</si>
  <si>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</si>
  <si>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</si>
  <si>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</si>
  <si>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</si>
  <si>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</si>
  <si>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</si>
  <si>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</si>
  <si>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</si>
  <si>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</si>
  <si>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</si>
  <si>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</si>
  <si>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</si>
  <si>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</si>
  <si>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</si>
  <si>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</si>
  <si>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</si>
  <si>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</si>
  <si>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</si>
  <si>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</si>
  <si>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</si>
  <si>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</si>
  <si>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</si>
  <si>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</si>
  <si>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</si>
  <si>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</si>
  <si>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</si>
  <si>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</si>
  <si>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</si>
  <si>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</si>
  <si>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</si>
  <si>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</si>
  <si>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</si>
  <si>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</si>
  <si>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</si>
  <si>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</si>
  <si>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</si>
  <si>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</si>
  <si>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</si>
  <si>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</si>
  <si>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</si>
  <si>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</si>
  <si>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</si>
  <si>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</si>
  <si>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</si>
  <si>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</si>
  <si>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</si>
  <si>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</si>
  <si>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</si>
  <si>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</si>
  <si>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</si>
  <si>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</si>
  <si>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</si>
  <si>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</si>
  <si>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</si>
  <si>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</si>
  <si>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</si>
  <si>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</si>
  <si>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</si>
  <si>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</si>
  <si>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</si>
  <si>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</si>
  <si>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</si>
  <si>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</si>
  <si>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</si>
  <si>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</si>
  <si>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</si>
  <si>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</si>
  <si>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</si>
  <si>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</si>
  <si>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</si>
  <si>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</si>
  <si>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</si>
  <si>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</si>
  <si>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</si>
  <si>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</si>
  <si>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</si>
  <si>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</si>
  <si>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</si>
  <si>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</si>
  <si>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</si>
  <si>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</si>
  <si>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</si>
  <si>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</si>
  <si>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</si>
  <si>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</si>
  <si>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</si>
  <si>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</si>
  <si>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</si>
  <si>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</si>
  <si>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</si>
  <si>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</si>
  <si>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</si>
  <si>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</si>
  <si>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</si>
  <si>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</si>
  <si>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</si>
  <si>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</si>
  <si>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</si>
  <si>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</si>
  <si>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</si>
  <si>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</si>
  <si>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</si>
  <si>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</si>
  <si>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</si>
  <si>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</si>
  <si>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</si>
  <si>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</si>
  <si>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</si>
  <si>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</si>
  <si>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</si>
  <si>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</si>
  <si>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</si>
  <si>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</si>
  <si>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</si>
  <si>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</si>
  <si>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</si>
  <si>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</si>
  <si>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</si>
  <si>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</si>
  <si>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</si>
  <si>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</si>
  <si>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</si>
  <si>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</si>
  <si>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</si>
  <si>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</si>
  <si>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</si>
  <si>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</si>
  <si>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</si>
  <si>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</si>
  <si>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</si>
  <si>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</si>
  <si>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</si>
  <si>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</si>
  <si>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</si>
  <si>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</si>
  <si>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</si>
  <si>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</si>
  <si>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</si>
  <si>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</si>
  <si>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</si>
  <si>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</si>
  <si>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</si>
  <si>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</si>
  <si>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</si>
  <si>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</si>
  <si>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</si>
  <si>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</si>
  <si>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</si>
  <si>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</si>
  <si>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</si>
  <si>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</si>
  <si>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</si>
  <si>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</si>
  <si>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</si>
  <si>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</si>
  <si>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</si>
  <si>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</si>
  <si>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</si>
  <si>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</si>
  <si>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</si>
  <si>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</si>
  <si>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</si>
  <si>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</si>
  <si>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</si>
  <si>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</si>
  <si>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</si>
  <si>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</si>
  <si>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</si>
  <si>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</si>
  <si>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</si>
  <si>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</si>
  <si>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</si>
  <si>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</si>
  <si>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</si>
  <si>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</si>
  <si>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</si>
  <si>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</si>
  <si>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</si>
  <si>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</si>
  <si>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</si>
  <si>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</si>
  <si>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</si>
  <si>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</si>
  <si>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</si>
  <si>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</si>
  <si>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</si>
  <si>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</si>
  <si>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</si>
  <si>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</si>
  <si>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</si>
  <si>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</si>
  <si>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</si>
  <si>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</si>
  <si>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</si>
  <si>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</si>
  <si>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</si>
  <si>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</si>
  <si>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</si>
  <si>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</si>
  <si>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</si>
  <si>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</si>
  <si>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</si>
  <si>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</si>
  <si>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</si>
  <si>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</si>
  <si>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</si>
  <si>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</si>
  <si>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</si>
  <si>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</si>
  <si>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</si>
  <si>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</si>
  <si>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</si>
  <si>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</si>
  <si>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</si>
  <si>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</si>
  <si>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</si>
  <si>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</si>
  <si>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</si>
  <si>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</si>
  <si>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</si>
  <si>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</si>
  <si>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</si>
  <si>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</si>
  <si>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</si>
  <si>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</si>
  <si>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</si>
  <si>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</si>
  <si>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</si>
  <si>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</si>
  <si>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</si>
  <si>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</si>
  <si>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</si>
  <si>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</si>
  <si>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</si>
  <si>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</si>
  <si>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</si>
  <si>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</si>
  <si>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</si>
  <si>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</si>
  <si>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</si>
  <si>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</si>
  <si>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</si>
  <si>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</si>
  <si>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</si>
  <si>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</si>
  <si>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</si>
  <si>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</si>
  <si>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</si>
  <si>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</si>
  <si>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</si>
  <si>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</si>
  <si>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</si>
  <si>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</si>
  <si>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</si>
  <si>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</si>
  <si>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</si>
  <si>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</si>
  <si>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</si>
  <si>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</si>
  <si>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</si>
  <si>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</si>
  <si>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</si>
  <si>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</si>
  <si>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</si>
  <si>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</si>
  <si>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</si>
  <si>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</si>
  <si>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</si>
  <si>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</si>
  <si>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</si>
  <si>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</si>
  <si>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</si>
  <si>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</si>
  <si>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</si>
  <si>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</si>
  <si>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</si>
  <si>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</si>
  <si>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</si>
  <si>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</si>
  <si>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</si>
  <si>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</si>
  <si>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</si>
  <si>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</si>
  <si>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</si>
  <si>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</si>
  <si>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</si>
  <si>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</si>
  <si>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</si>
  <si>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</si>
  <si>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</si>
  <si>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</si>
  <si>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</si>
  <si>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</si>
  <si>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</si>
  <si>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</si>
  <si>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</si>
  <si>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</si>
  <si>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</si>
  <si>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</si>
  <si>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</si>
  <si>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</si>
  <si>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</si>
  <si>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</si>
  <si>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</si>
  <si>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</si>
  <si>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</si>
  <si>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</si>
  <si>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</si>
  <si>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</si>
  <si>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</si>
  <si>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</si>
  <si>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</si>
  <si>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</si>
  <si>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</si>
  <si>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</si>
  <si>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</si>
  <si>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</si>
  <si>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</si>
  <si>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</si>
  <si>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</si>
  <si>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</si>
  <si>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</si>
  <si>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</si>
  <si>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</si>
  <si>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</si>
  <si>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</si>
  <si>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</si>
  <si>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</si>
  <si>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</si>
  <si>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</si>
  <si>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</si>
  <si>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</si>
  <si>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</si>
  <si>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</si>
  <si>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</si>
  <si>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</si>
  <si>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</si>
  <si>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</si>
  <si>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</si>
  <si>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</si>
  <si>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</si>
  <si>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</si>
  <si>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</si>
  <si>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</si>
  <si>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</si>
  <si>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</si>
  <si>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</si>
  <si>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</si>
  <si>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</si>
  <si>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</si>
  <si>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</si>
  <si>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</si>
  <si>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</si>
  <si>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</si>
  <si>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</si>
  <si>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</si>
  <si>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</si>
  <si>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</si>
  <si>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</si>
  <si>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</si>
  <si>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</si>
  <si>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</si>
  <si>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</si>
  <si>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</si>
  <si>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</si>
  <si>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</si>
  <si>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</si>
  <si>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</si>
  <si>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</si>
  <si>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</si>
  <si>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</si>
  <si>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</si>
  <si>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</si>
  <si>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</si>
  <si>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</si>
  <si>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</si>
  <si>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</si>
  <si>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</si>
  <si>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</si>
  <si>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</si>
  <si>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</si>
  <si>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</si>
  <si>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</si>
  <si>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</si>
  <si>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</si>
  <si>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</si>
  <si>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</si>
  <si>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</si>
  <si>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</si>
  <si>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</si>
  <si>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</si>
  <si>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</si>
  <si>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</si>
  <si>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</si>
  <si>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</si>
  <si>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</si>
  <si>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</si>
  <si>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</si>
  <si>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</si>
  <si>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</si>
  <si>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</si>
  <si>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</si>
  <si>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</si>
  <si>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</si>
  <si>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</si>
  <si>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</si>
  <si>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</si>
  <si>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</si>
  <si>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</si>
  <si>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</si>
  <si>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</si>
  <si>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</si>
  <si>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</si>
  <si>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</si>
  <si>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</si>
  <si>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</si>
  <si>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</si>
  <si>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</si>
  <si>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</si>
  <si>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</si>
  <si>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</si>
  <si>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</si>
  <si>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</si>
  <si>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</si>
  <si>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</si>
  <si>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</si>
  <si>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</si>
  <si>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</si>
  <si>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</si>
  <si>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</si>
  <si>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</si>
  <si>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</si>
  <si>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</si>
  <si>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</si>
  <si>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</si>
  <si>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</si>
  <si>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</si>
  <si>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</si>
  <si>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</si>
  <si>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</si>
  <si>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</si>
  <si>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</si>
  <si>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</si>
  <si>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</si>
  <si>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</si>
  <si>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</si>
  <si>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</si>
  <si>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</si>
  <si>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</si>
  <si>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</si>
  <si>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</si>
  <si>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</si>
  <si>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</si>
  <si>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</si>
  <si>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</si>
  <si>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</si>
  <si>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</si>
  <si>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</si>
  <si>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</si>
  <si>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</si>
  <si>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</si>
  <si>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</si>
  <si>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</si>
  <si>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</si>
  <si>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</si>
  <si>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</si>
  <si>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</si>
  <si>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</si>
  <si>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</si>
  <si>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</si>
  <si>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</si>
  <si>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</si>
  <si>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</si>
  <si>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</si>
  <si>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</si>
  <si>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</si>
  <si>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</si>
  <si>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</si>
  <si>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</si>
  <si>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</si>
  <si>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</si>
  <si>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</si>
  <si>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</si>
  <si>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</si>
  <si>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</si>
  <si>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</si>
  <si>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</si>
  <si>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</si>
  <si>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</si>
  <si>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</si>
  <si>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</si>
  <si>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</si>
  <si>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</si>
  <si>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</si>
  <si>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</si>
  <si>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</si>
  <si>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</si>
  <si>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</si>
  <si>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</si>
  <si>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</si>
  <si>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</si>
  <si>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</si>
  <si>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</si>
  <si>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</si>
  <si>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</si>
  <si>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</si>
  <si>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</si>
  <si>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</si>
  <si>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</si>
  <si>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</si>
  <si>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</si>
  <si>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</si>
  <si>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</si>
  <si>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</si>
  <si>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</si>
  <si>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</si>
  <si>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</si>
  <si>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</si>
  <si>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</si>
  <si>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</si>
  <si>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</si>
  <si>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</si>
  <si>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</si>
  <si>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</si>
  <si>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</si>
  <si>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</si>
  <si>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</si>
  <si>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</si>
  <si>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</si>
  <si>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</si>
  <si>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</si>
  <si>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</si>
  <si>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</si>
  <si>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</si>
  <si>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</si>
  <si>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</si>
  <si>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</si>
  <si>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</si>
  <si>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</si>
  <si>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</si>
  <si>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</si>
  <si>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</si>
  <si>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</si>
  <si>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</si>
  <si>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</si>
  <si>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</si>
  <si>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</si>
  <si>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</si>
  <si>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</si>
  <si>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</si>
  <si>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</si>
  <si>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</si>
  <si>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</si>
  <si>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</si>
  <si>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</si>
  <si>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</si>
  <si>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</si>
  <si>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</si>
  <si>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</si>
  <si>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</si>
  <si>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</si>
  <si>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</si>
  <si>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</si>
  <si>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</si>
  <si>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</si>
  <si>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</si>
  <si>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</si>
  <si>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</si>
  <si>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</si>
  <si>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</si>
  <si>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</si>
  <si>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</si>
  <si>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</si>
  <si>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</si>
  <si>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</si>
  <si>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</si>
  <si>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</si>
  <si>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</si>
  <si>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</si>
  <si>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</si>
  <si>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</si>
  <si>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</si>
  <si>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</si>
  <si>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</si>
  <si>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</si>
  <si>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</si>
  <si>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</si>
  <si>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</si>
  <si>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</si>
  <si>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</si>
  <si>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</si>
  <si>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</si>
  <si>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</si>
  <si>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</si>
  <si>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</si>
  <si>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</si>
  <si>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</si>
  <si>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</si>
  <si>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</si>
  <si>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</si>
  <si>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</si>
  <si>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</si>
  <si>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</si>
  <si>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</si>
  <si>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</si>
  <si>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</si>
  <si>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</si>
  <si>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</si>
  <si>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</si>
  <si>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</si>
  <si>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</si>
  <si>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</si>
  <si>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</si>
  <si>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</si>
  <si>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</si>
  <si>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</si>
  <si>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</si>
  <si>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</si>
  <si>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</si>
  <si>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</si>
  <si>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</si>
  <si>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</si>
  <si>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</si>
  <si>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</si>
  <si>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</si>
  <si>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</si>
  <si>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</si>
  <si>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</si>
  <si>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</si>
  <si>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</si>
  <si>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</si>
  <si>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</si>
  <si>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</si>
  <si>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</si>
  <si>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</si>
  <si>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</si>
  <si>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</si>
  <si>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</si>
  <si>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</si>
  <si>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</si>
  <si>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</si>
  <si>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</si>
  <si>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</si>
  <si>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</si>
  <si>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</si>
  <si>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</si>
  <si>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</si>
  <si>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</si>
  <si>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</si>
  <si>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</si>
  <si>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</si>
  <si>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</si>
  <si>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</si>
  <si>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</si>
  <si>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</si>
  <si>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</si>
  <si>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</si>
  <si>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</si>
  <si>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</si>
  <si>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</si>
  <si>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</si>
  <si>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</si>
  <si>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</si>
  <si>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</si>
  <si>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</si>
  <si>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</si>
  <si>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</si>
  <si>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</si>
  <si>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</si>
  <si>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</si>
  <si>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</si>
  <si>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</si>
  <si>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</si>
  <si>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</si>
  <si>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</si>
  <si>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</si>
  <si>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</si>
  <si>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</si>
  <si>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</si>
  <si>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</si>
  <si>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</si>
  <si>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</si>
  <si>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</si>
  <si>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</si>
  <si>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</si>
  <si>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</si>
  <si>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</si>
  <si>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</si>
  <si>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</si>
  <si>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</si>
  <si>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</si>
  <si>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</si>
  <si>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</si>
  <si>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</si>
  <si>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</si>
  <si>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</si>
  <si>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</si>
  <si>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</si>
  <si>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</si>
  <si>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</si>
  <si>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</si>
  <si>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</si>
  <si>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</si>
  <si>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</si>
  <si>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</si>
  <si>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</si>
  <si>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</si>
  <si>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</si>
  <si>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</si>
  <si>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</si>
  <si>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</si>
  <si>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</si>
  <si>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</si>
  <si>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</si>
  <si>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</si>
  <si>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</si>
  <si>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</si>
  <si>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</si>
  <si>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</si>
  <si>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</si>
  <si>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</si>
  <si>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</si>
  <si>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</si>
  <si>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</si>
  <si>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</si>
  <si>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</si>
  <si>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</si>
  <si>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</si>
  <si>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</si>
  <si>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</si>
  <si>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</si>
  <si>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</si>
  <si>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</si>
  <si>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</si>
  <si>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</si>
  <si>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</si>
  <si>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</si>
  <si>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</si>
  <si>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</si>
  <si>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</si>
  <si>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</si>
  <si>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</si>
  <si>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</si>
  <si>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</si>
  <si>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</si>
  <si>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</si>
  <si>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</si>
  <si>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</si>
  <si>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</si>
  <si>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</si>
  <si>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</si>
  <si>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</si>
  <si>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</si>
  <si>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</si>
  <si>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</si>
  <si>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</si>
  <si>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</si>
  <si>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</si>
  <si>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</si>
  <si>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</si>
  <si>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</si>
  <si>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</si>
  <si>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</si>
  <si>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</si>
  <si>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</si>
  <si>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</si>
  <si>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</si>
  <si>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</si>
  <si>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</si>
  <si>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</si>
  <si>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</si>
  <si>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</si>
  <si>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</si>
  <si>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</si>
  <si>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</si>
  <si>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</si>
  <si>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</si>
  <si>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</si>
  <si>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</si>
  <si>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</si>
  <si>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</si>
  <si>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</si>
  <si>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</si>
  <si>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</si>
  <si>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</si>
  <si>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</si>
  <si>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</si>
  <si>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</si>
  <si>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</si>
  <si>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</si>
  <si>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</si>
  <si>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</si>
  <si>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</si>
  <si>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</si>
  <si>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</si>
  <si>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</si>
  <si>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</si>
  <si>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</si>
  <si>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</si>
  <si>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</si>
  <si>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</si>
  <si>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</si>
  <si>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</si>
  <si>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</si>
  <si>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</si>
  <si>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</si>
  <si>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</si>
  <si>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</si>
  <si>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</si>
  <si>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</si>
  <si>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</si>
  <si>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</si>
  <si>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</si>
  <si>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</si>
  <si>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</si>
  <si>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</si>
  <si>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</si>
  <si>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</si>
  <si>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</si>
  <si>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</si>
  <si>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</si>
  <si>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</si>
  <si>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</si>
  <si>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</si>
  <si>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</si>
  <si>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</si>
  <si>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</si>
  <si>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</si>
  <si>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</si>
  <si>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</si>
  <si>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</si>
  <si>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</si>
  <si>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</si>
  <si>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</si>
  <si>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</si>
  <si>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</si>
  <si>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</si>
  <si>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</si>
  <si>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</si>
  <si>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</si>
  <si>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</si>
  <si>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</si>
  <si>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</si>
  <si>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</si>
  <si>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</si>
  <si>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</si>
  <si>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</si>
  <si>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</si>
  <si>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</si>
  <si>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</si>
  <si>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</si>
  <si>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</si>
  <si>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</si>
  <si>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</si>
  <si>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</si>
  <si>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</si>
  <si>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</si>
  <si>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</si>
  <si>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</si>
  <si>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</si>
  <si>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</si>
  <si>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</si>
  <si>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</si>
  <si>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</si>
  <si>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</si>
  <si>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</si>
  <si>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</si>
  <si>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</si>
  <si>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</si>
  <si>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</si>
  <si>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</si>
  <si>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</si>
  <si>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</si>
  <si>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</si>
  <si>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</si>
  <si>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</si>
  <si>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</si>
  <si>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</si>
  <si>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</si>
  <si>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</si>
  <si>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</si>
  <si>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</si>
  <si>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</si>
  <si>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</si>
  <si>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</si>
  <si>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</si>
  <si>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</si>
  <si>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</si>
  <si>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</si>
  <si>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</si>
  <si>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</si>
  <si>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</si>
  <si>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</si>
  <si>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</si>
  <si>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</si>
  <si>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</si>
  <si>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</si>
  <si>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</si>
  <si>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</si>
  <si>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</si>
  <si>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</si>
  <si>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</si>
  <si>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</si>
  <si>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</si>
  <si>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</si>
  <si>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</si>
  <si>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</si>
  <si>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</si>
  <si>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</si>
  <si>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</si>
  <si>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</si>
  <si>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</si>
  <si>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</si>
  <si>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</si>
  <si>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</si>
  <si>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</si>
  <si>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</si>
  <si>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</si>
  <si>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</si>
  <si>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</si>
  <si>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</si>
  <si>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</si>
  <si>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</si>
  <si>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</si>
  <si>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</si>
  <si>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</si>
  <si>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</si>
  <si>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</si>
  <si>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</si>
  <si>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</si>
  <si>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</si>
  <si>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</si>
  <si>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</si>
  <si>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</si>
  <si>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</si>
  <si>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</si>
  <si>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</si>
  <si>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</si>
  <si>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</si>
  <si>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</si>
  <si>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</si>
  <si>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</si>
  <si>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</si>
  <si>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</si>
  <si>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</si>
  <si>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</si>
  <si>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</si>
  <si>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</si>
  <si>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</si>
  <si>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</si>
  <si>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</si>
  <si>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</si>
  <si>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</si>
  <si>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</si>
  <si>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</si>
  <si>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</si>
  <si>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</si>
  <si>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</si>
  <si>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</si>
  <si>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</si>
  <si>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</si>
  <si>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</si>
  <si>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</si>
  <si>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</si>
  <si>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</si>
  <si>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</si>
  <si>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</si>
  <si>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</si>
  <si>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</si>
  <si>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</si>
  <si>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</si>
  <si>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</si>
  <si>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</si>
  <si>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</si>
  <si>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</si>
  <si>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</si>
  <si>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</si>
  <si>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</si>
  <si>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</si>
  <si>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</si>
  <si>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</si>
  <si>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</si>
  <si>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</si>
  <si>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</si>
  <si>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</si>
  <si>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</si>
  <si>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</si>
  <si>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</si>
  <si>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</si>
  <si>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</si>
  <si>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</si>
  <si>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</si>
  <si>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</si>
  <si>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</si>
  <si>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</si>
  <si>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</si>
  <si>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</si>
  <si>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</si>
  <si>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</si>
  <si>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</si>
  <si>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</si>
  <si>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</si>
  <si>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</si>
  <si>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</si>
  <si>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</si>
  <si>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</si>
  <si>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</si>
  <si>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</si>
  <si>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</si>
  <si>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</si>
  <si>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</si>
  <si>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</si>
  <si>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</si>
  <si>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</si>
  <si>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</si>
  <si>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</si>
  <si>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</si>
  <si>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</si>
  <si>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</si>
  <si>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</si>
  <si>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</si>
  <si>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</si>
  <si>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</si>
  <si>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</si>
  <si>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</si>
  <si>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</si>
  <si>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</si>
  <si>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</si>
  <si>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</si>
  <si>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</si>
  <si>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</si>
  <si>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</si>
  <si>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</si>
  <si>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</si>
  <si>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</si>
  <si>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</si>
  <si>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</si>
  <si>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</si>
  <si>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</si>
  <si>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</si>
  <si>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</si>
  <si>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</si>
  <si>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</si>
  <si>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</si>
  <si>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</si>
  <si>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</si>
  <si>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</si>
  <si>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</si>
  <si>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</si>
  <si>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</si>
  <si>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</si>
  <si>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</si>
  <si>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</si>
  <si>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</si>
  <si>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</si>
  <si>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</si>
  <si>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</si>
  <si>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</si>
  <si>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</si>
  <si>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</si>
  <si>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</si>
  <si>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</si>
  <si>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</si>
  <si>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</si>
  <si>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</si>
  <si>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</si>
  <si>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</si>
  <si>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</si>
  <si>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</si>
  <si>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</si>
  <si>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</si>
  <si>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</si>
  <si>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</si>
  <si>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</si>
  <si>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</si>
  <si>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</si>
  <si>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</si>
  <si>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</si>
  <si>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</si>
  <si>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</si>
  <si>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</si>
  <si>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</si>
  <si>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</si>
  <si>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</si>
  <si>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</si>
  <si>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</si>
  <si>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</si>
  <si>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</si>
  <si>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</si>
  <si>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</si>
  <si>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</si>
  <si>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</si>
  <si>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</si>
  <si>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</si>
  <si>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</si>
  <si>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</si>
  <si>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</si>
  <si>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</si>
  <si>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</si>
  <si>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</si>
  <si>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</si>
  <si>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</si>
  <si>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</si>
  <si>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</si>
  <si>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</si>
  <si>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</si>
  <si>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</si>
  <si>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</si>
  <si>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</si>
  <si>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</si>
  <si>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</si>
  <si>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</si>
  <si>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</si>
  <si>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</si>
  <si>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</si>
  <si>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</si>
  <si>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</si>
  <si>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</si>
  <si>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</si>
  <si>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</si>
  <si>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</si>
  <si>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</si>
  <si>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</si>
  <si>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</si>
  <si>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</si>
  <si>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</si>
  <si>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</si>
  <si>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</si>
  <si>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</si>
  <si>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</si>
  <si>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</si>
  <si>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</si>
  <si>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</si>
  <si>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</si>
  <si>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</si>
  <si>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</si>
  <si>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</si>
  <si>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</si>
  <si>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</si>
  <si>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</si>
  <si>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</si>
  <si>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</si>
  <si>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</si>
  <si>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</si>
  <si>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</si>
  <si>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</si>
  <si>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</si>
  <si>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</si>
  <si>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</si>
  <si>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</si>
  <si>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</si>
  <si>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</si>
  <si>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</si>
  <si>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</si>
  <si>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</si>
  <si>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</si>
  <si>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</si>
  <si>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</si>
  <si>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</si>
  <si>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</si>
  <si>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</si>
  <si>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</si>
  <si>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</si>
  <si>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</si>
  <si>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</si>
  <si>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</si>
  <si>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</si>
  <si>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</si>
  <si>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</si>
  <si>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</si>
  <si>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</si>
  <si>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</si>
  <si>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</si>
  <si>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</si>
  <si>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</si>
  <si>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</si>
  <si>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</si>
  <si>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</si>
  <si>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</si>
  <si>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</si>
  <si>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</si>
  <si>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</si>
  <si>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</si>
  <si>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</si>
  <si>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</si>
  <si>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</si>
  <si>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</si>
  <si>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</si>
  <si>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</si>
  <si>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</si>
  <si>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</si>
  <si>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</si>
  <si>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</si>
  <si>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</si>
  <si>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</si>
  <si>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</si>
  <si>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</si>
  <si>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</si>
  <si>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</si>
  <si>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</si>
  <si>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</si>
  <si>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</si>
  <si>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</si>
  <si>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</si>
  <si>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</si>
  <si>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</si>
  <si>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</si>
  <si>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</si>
  <si>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</si>
  <si>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</si>
  <si>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</si>
  <si>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</si>
  <si>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</si>
  <si>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</si>
  <si>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</si>
  <si>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</si>
  <si>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</si>
  <si>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</si>
  <si>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</si>
  <si>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</si>
  <si>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</si>
  <si>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</si>
  <si>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</si>
  <si>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</si>
  <si>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</si>
  <si>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</si>
  <si>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</si>
  <si>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</si>
  <si>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</si>
  <si>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</si>
  <si>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</si>
  <si>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</si>
  <si>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</si>
  <si>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</si>
  <si>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</si>
  <si>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</si>
  <si>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</si>
  <si>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</si>
  <si>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</si>
  <si>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</si>
  <si>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</si>
  <si>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</si>
  <si>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</si>
  <si>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</si>
  <si>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</si>
  <si>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</si>
  <si>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</si>
  <si>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</si>
  <si>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</si>
  <si>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</si>
  <si>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</si>
  <si>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</si>
  <si>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</si>
  <si>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</si>
  <si>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</si>
  <si>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</si>
  <si>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</si>
  <si>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</si>
  <si>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</si>
  <si>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</si>
  <si>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</si>
  <si>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</si>
  <si>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</si>
  <si>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</si>
  <si>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</si>
  <si>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</si>
  <si>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</si>
  <si>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</si>
  <si>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</si>
  <si>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</si>
  <si>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</si>
  <si>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</si>
  <si>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</si>
  <si>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</si>
  <si>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</si>
  <si>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</si>
  <si>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</si>
  <si>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</si>
  <si>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</si>
  <si>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</si>
  <si>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</si>
  <si>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</si>
  <si>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</si>
  <si>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</si>
  <si>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</si>
  <si>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</si>
  <si>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</si>
  <si>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</si>
  <si>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</si>
  <si>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</si>
  <si>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</si>
  <si>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</si>
  <si>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</si>
  <si>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</si>
  <si>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</si>
  <si>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</si>
  <si>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</si>
  <si>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</si>
  <si>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</si>
  <si>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</si>
  <si>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</si>
  <si>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</si>
  <si>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</si>
  <si>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</si>
  <si>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</si>
  <si>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</si>
  <si>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</si>
  <si>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</si>
  <si>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</si>
  <si>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</si>
  <si>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</si>
  <si>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</si>
  <si>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</si>
  <si>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</si>
  <si>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</si>
  <si>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</si>
  <si>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</si>
  <si>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</si>
  <si>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</si>
  <si>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</si>
  <si>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</si>
  <si>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</si>
  <si>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</si>
  <si>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</si>
  <si>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</si>
  <si>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</si>
  <si>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</si>
  <si>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</si>
  <si>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</si>
  <si>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</si>
  <si>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</si>
  <si>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</si>
  <si>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</si>
  <si>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</si>
  <si>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</si>
  <si>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</si>
  <si>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</si>
  <si>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</si>
  <si>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</si>
  <si>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</si>
  <si>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</si>
  <si>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</si>
  <si>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</si>
  <si>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</si>
  <si>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</si>
  <si>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</si>
  <si>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</si>
  <si>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</si>
  <si>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</si>
  <si>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</si>
  <si>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</si>
  <si>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</si>
  <si>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</si>
  <si>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</si>
  <si>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</si>
  <si>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</si>
  <si>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</si>
  <si>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</si>
  <si>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</si>
  <si>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</si>
  <si>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</si>
  <si>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</si>
  <si>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</si>
  <si>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</si>
  <si>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</si>
  <si>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</si>
  <si>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</si>
  <si>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</si>
  <si>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</si>
  <si>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</si>
  <si>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</si>
  <si>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</si>
  <si>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</si>
  <si>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</si>
  <si>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</si>
  <si>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</si>
  <si>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</si>
  <si>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</si>
  <si>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</si>
  <si>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</si>
  <si>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</si>
  <si>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</si>
  <si>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</si>
  <si>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</si>
  <si>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</si>
  <si>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</si>
  <si>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</si>
  <si>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</si>
  <si>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</si>
  <si>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</si>
  <si>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</si>
  <si>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</si>
  <si>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</si>
  <si>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</si>
  <si>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</si>
  <si>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</si>
  <si>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</si>
  <si>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</si>
  <si>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</si>
  <si>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</si>
  <si>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</si>
  <si>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</si>
  <si>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</si>
  <si>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</si>
  <si>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</si>
  <si>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</si>
  <si>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</si>
  <si>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</si>
  <si>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</si>
  <si>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</si>
  <si>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</si>
  <si>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</si>
  <si>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</si>
  <si>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</si>
  <si>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</si>
  <si>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</si>
  <si>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</si>
  <si>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</si>
  <si>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</si>
  <si>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</si>
  <si>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</si>
  <si>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</si>
  <si>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</si>
  <si>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</si>
  <si>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</si>
  <si>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</si>
  <si>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</si>
  <si>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</si>
  <si>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</si>
  <si>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</si>
  <si>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</si>
  <si>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</si>
  <si>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</si>
  <si>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</si>
  <si>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</si>
  <si>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</si>
  <si>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</si>
  <si>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</si>
  <si>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</si>
  <si>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</si>
  <si>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</si>
  <si>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</si>
  <si>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</si>
  <si>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</si>
  <si>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</si>
  <si>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</si>
  <si>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</si>
  <si>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</si>
  <si>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</si>
  <si>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</si>
  <si>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</si>
  <si>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</si>
  <si>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</si>
  <si>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</si>
  <si>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</si>
  <si>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</si>
  <si>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</si>
  <si>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</si>
  <si>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</si>
  <si>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</si>
  <si>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</si>
  <si>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</si>
  <si>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</si>
  <si>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</si>
  <si>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</si>
  <si>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</si>
  <si>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</si>
  <si>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</si>
  <si>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</si>
  <si>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</si>
  <si>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</si>
  <si>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</si>
  <si>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</si>
  <si>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</si>
  <si>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</si>
  <si>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</si>
  <si>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</si>
  <si>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</si>
  <si>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</si>
  <si>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</si>
  <si>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</si>
  <si>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</si>
  <si>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</si>
  <si>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</si>
  <si>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</si>
  <si>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</si>
  <si>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</si>
  <si>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</si>
  <si>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</si>
  <si>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</si>
  <si>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</si>
  <si>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</si>
  <si>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</si>
  <si>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</si>
  <si>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</si>
  <si>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</si>
  <si>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</si>
  <si>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</si>
  <si>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</si>
  <si>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</si>
  <si>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</si>
  <si>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</si>
  <si>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</si>
  <si>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</si>
  <si>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</si>
  <si>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</si>
  <si>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</si>
  <si>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</si>
  <si>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</si>
  <si>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</si>
  <si>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</si>
  <si>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</si>
  <si>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</si>
  <si>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</si>
  <si>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</si>
  <si>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</si>
  <si>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</si>
  <si>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</si>
  <si>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</si>
  <si>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</si>
  <si>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</si>
  <si>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</si>
  <si>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</si>
  <si>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</si>
  <si>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</si>
  <si>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</si>
  <si>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</si>
  <si>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</si>
  <si>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</si>
  <si>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</si>
  <si>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</si>
  <si>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</si>
  <si>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</si>
  <si>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</si>
  <si>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</si>
  <si>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</si>
  <si>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</si>
  <si>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</si>
  <si>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</si>
  <si>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</si>
  <si>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</si>
  <si>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</si>
  <si>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</si>
  <si>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</si>
  <si>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</si>
  <si>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</si>
  <si>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</si>
  <si>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</si>
  <si>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</si>
  <si>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</si>
  <si>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</si>
  <si>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</si>
  <si>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</si>
  <si>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</si>
  <si>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</si>
  <si>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</si>
  <si>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</si>
  <si>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</si>
  <si>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</si>
  <si>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</si>
  <si>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</si>
  <si>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</si>
  <si>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</si>
  <si>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</si>
  <si>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</si>
  <si>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</si>
  <si>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</si>
  <si>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</si>
  <si>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</si>
  <si>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</si>
  <si>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</si>
  <si>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</si>
  <si>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</si>
  <si>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</si>
  <si>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</si>
  <si>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</si>
  <si>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</si>
  <si>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</si>
  <si>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</si>
  <si>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</si>
  <si>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</si>
  <si>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</si>
  <si>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</si>
  <si>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</si>
  <si>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</si>
  <si>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</si>
  <si>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</si>
  <si>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</si>
  <si>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</si>
  <si>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</si>
  <si>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</si>
  <si>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</si>
  <si>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</si>
  <si>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</si>
  <si>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</si>
  <si>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</si>
  <si>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</si>
  <si>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</si>
  <si>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</si>
  <si>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</si>
  <si>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</si>
  <si>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</si>
  <si>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</si>
  <si>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</si>
  <si>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</si>
  <si>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</si>
  <si>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</si>
  <si>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</si>
  <si>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</si>
  <si>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</si>
  <si>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</si>
  <si>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</si>
  <si>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</si>
  <si>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</si>
  <si>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</si>
  <si>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</si>
  <si>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</si>
  <si>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</si>
  <si>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</si>
  <si>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</si>
  <si>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</si>
  <si>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</si>
  <si>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</si>
  <si>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</si>
  <si>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</si>
  <si>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</si>
  <si>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</si>
  <si>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</si>
  <si>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</si>
  <si>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</si>
  <si>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</si>
  <si>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</si>
  <si>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</si>
  <si>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</si>
  <si>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</si>
  <si>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</si>
  <si>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</si>
  <si>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</si>
  <si>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</si>
  <si>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</si>
  <si>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</si>
  <si>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</si>
  <si>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</si>
  <si>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</si>
  <si>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</si>
  <si>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</si>
  <si>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</si>
  <si>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</si>
  <si>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</si>
  <si>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</si>
  <si>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</si>
  <si>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</si>
  <si>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</si>
  <si>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</si>
  <si>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</si>
  <si>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</si>
  <si>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</si>
  <si>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</si>
  <si>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</si>
  <si>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</si>
  <si>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</si>
  <si>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</si>
  <si>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</si>
  <si>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</si>
  <si>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</si>
  <si>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</si>
  <si>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</si>
  <si>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</si>
  <si>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</si>
  <si>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</si>
  <si>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</si>
  <si>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</si>
  <si>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</si>
  <si>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</si>
  <si>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</si>
  <si>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</si>
  <si>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</si>
  <si>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</si>
  <si>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</si>
  <si>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</si>
  <si>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</si>
  <si>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</si>
  <si>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</si>
  <si>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</si>
  <si>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</si>
  <si>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</si>
  <si>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</si>
  <si>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</si>
  <si>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</si>
  <si>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</si>
  <si>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</si>
  <si>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</si>
  <si>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</si>
  <si>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</si>
  <si>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</si>
  <si>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</si>
  <si>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</si>
  <si>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</si>
  <si>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</si>
  <si>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</si>
  <si>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</si>
  <si>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</si>
  <si>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</si>
  <si>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</si>
  <si>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</si>
  <si>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</si>
  <si>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</si>
  <si>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</si>
  <si>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</si>
  <si>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</si>
  <si>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</si>
  <si>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</si>
  <si>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</si>
  <si>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</si>
  <si>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</si>
  <si>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</si>
  <si>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</si>
  <si>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</si>
  <si>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</si>
  <si>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</si>
  <si>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</si>
  <si>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</si>
  <si>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</si>
  <si>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</si>
  <si>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</si>
  <si>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</si>
  <si>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</si>
  <si>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</si>
  <si>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</si>
  <si>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</si>
  <si>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</si>
  <si>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</si>
  <si>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</si>
  <si>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</si>
  <si>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</si>
  <si>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</si>
  <si>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</si>
  <si>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</si>
  <si>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</si>
  <si>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</si>
  <si>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</si>
  <si>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</si>
  <si>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</si>
  <si>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</si>
  <si>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</si>
  <si>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</si>
  <si>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</si>
  <si>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</si>
  <si>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</si>
  <si>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</si>
  <si>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</si>
  <si>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</si>
  <si>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</si>
  <si>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</si>
  <si>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</si>
  <si>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</si>
  <si>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</si>
  <si>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</si>
  <si>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</si>
  <si>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</si>
  <si>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</si>
  <si>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</si>
  <si>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</si>
  <si>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</si>
  <si>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</si>
  <si>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</si>
  <si>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</si>
  <si>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</si>
  <si>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</si>
  <si>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</si>
  <si>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</si>
  <si>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</si>
  <si>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</si>
  <si>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</si>
  <si>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</si>
  <si>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</si>
  <si>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</si>
  <si>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</si>
  <si>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</si>
  <si>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</si>
  <si>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</si>
  <si>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</si>
  <si>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</si>
  <si>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</si>
  <si>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</si>
  <si>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</si>
  <si>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</si>
  <si>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</si>
  <si>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</si>
  <si>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</si>
  <si>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</si>
  <si>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</si>
  <si>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</si>
  <si>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</si>
  <si>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</si>
  <si>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</si>
  <si>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</si>
  <si>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</si>
  <si>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</si>
  <si>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</si>
  <si>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</si>
  <si>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</si>
  <si>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</si>
  <si>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</si>
  <si>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</si>
  <si>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</si>
  <si>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</si>
  <si>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</si>
  <si>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</si>
  <si>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</si>
  <si>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</si>
  <si>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</si>
  <si>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</si>
  <si>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</si>
  <si>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</si>
  <si>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</si>
  <si>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</si>
  <si>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</si>
  <si>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</si>
  <si>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</si>
  <si>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</si>
  <si>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</si>
  <si>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</si>
  <si>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</si>
  <si>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</si>
  <si>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</si>
  <si>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</si>
  <si>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</si>
  <si>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</si>
  <si>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</si>
  <si>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</si>
  <si>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</si>
  <si>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</si>
  <si>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</si>
  <si>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</si>
  <si>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</si>
  <si>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</si>
  <si>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</si>
  <si>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</si>
  <si>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</si>
  <si>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</si>
  <si>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</si>
  <si>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</si>
  <si>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</si>
  <si>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</si>
  <si>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</si>
  <si>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</si>
  <si>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</si>
  <si>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</si>
  <si>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</si>
  <si>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</si>
  <si>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</si>
  <si>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</si>
  <si>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</si>
  <si>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</si>
  <si>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</si>
  <si>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</si>
  <si>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</si>
  <si>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</si>
  <si>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</si>
  <si>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</si>
  <si>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</si>
  <si>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</si>
  <si>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</si>
  <si>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</si>
  <si>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</si>
  <si>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</si>
  <si>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</si>
  <si>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</si>
  <si>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</si>
  <si>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</si>
  <si>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</si>
  <si>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</si>
  <si>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</si>
  <si>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</si>
  <si>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</si>
  <si>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</si>
  <si>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</si>
  <si>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</si>
  <si>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</si>
  <si>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</si>
  <si>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</si>
  <si>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</si>
  <si>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</si>
  <si>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</si>
  <si>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</si>
  <si>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</si>
  <si>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</si>
  <si>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</si>
  <si>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</si>
  <si>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</si>
  <si>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</si>
  <si>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</si>
  <si>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</si>
  <si>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</si>
  <si>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</si>
  <si>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</si>
  <si>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</si>
  <si>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</si>
  <si>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</si>
  <si>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</si>
  <si>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</si>
  <si>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</si>
  <si>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</si>
  <si>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</si>
  <si>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</si>
  <si>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</si>
  <si>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</si>
  <si>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</si>
  <si>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</si>
  <si>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</si>
  <si>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</si>
  <si>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</si>
  <si>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</si>
  <si>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</si>
  <si>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</si>
  <si>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</si>
  <si>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</si>
  <si>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</si>
  <si>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</si>
  <si>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</si>
  <si>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</si>
  <si>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</si>
  <si>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</si>
  <si>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</si>
  <si>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</si>
  <si>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</si>
  <si>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</si>
  <si>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</si>
  <si>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</si>
  <si>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</si>
  <si>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</si>
  <si>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</si>
  <si>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</si>
  <si>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</si>
  <si>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</si>
  <si>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</si>
  <si>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</si>
  <si>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</si>
  <si>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</si>
  <si>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</si>
  <si>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</si>
  <si>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</si>
  <si>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</si>
  <si>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</si>
  <si>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</si>
  <si>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</si>
  <si>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</si>
  <si>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</si>
  <si>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</si>
  <si>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</si>
  <si>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</si>
  <si>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</si>
  <si>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</si>
  <si>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</si>
  <si>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</si>
  <si>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</si>
  <si>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</si>
  <si>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</si>
  <si>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</si>
  <si>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</si>
  <si>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</si>
  <si>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</si>
  <si>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</si>
  <si>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</si>
  <si>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</si>
  <si>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</si>
  <si>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</si>
  <si>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</si>
  <si>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</si>
  <si>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</si>
  <si>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</si>
  <si>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</si>
  <si>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</si>
  <si>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</si>
  <si>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</si>
  <si>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</si>
  <si>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</si>
  <si>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</si>
  <si>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</si>
  <si>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</si>
  <si>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</si>
  <si>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</si>
  <si>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</si>
  <si>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</si>
  <si>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</si>
  <si>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</si>
  <si>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</si>
  <si>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</si>
  <si>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</si>
  <si>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</si>
  <si>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</si>
  <si>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</si>
  <si>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</si>
  <si>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</si>
  <si>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</si>
  <si>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</si>
  <si>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</si>
  <si>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</si>
  <si>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</si>
  <si>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</si>
  <si>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</si>
  <si>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</si>
  <si>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</si>
  <si>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</si>
  <si>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</si>
  <si>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</si>
  <si>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</si>
  <si>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</si>
  <si>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</si>
  <si>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</si>
  <si>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</si>
  <si>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</si>
  <si>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</si>
  <si>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</si>
  <si>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</si>
  <si>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</si>
  <si>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</si>
  <si>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</si>
  <si>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</si>
  <si>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</si>
  <si>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</si>
  <si>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</si>
  <si>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</si>
  <si>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</si>
  <si>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</si>
  <si>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</si>
  <si>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</si>
  <si>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</si>
  <si>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</si>
  <si>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</si>
  <si>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</si>
  <si>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</si>
  <si>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</si>
  <si>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</si>
  <si>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</si>
  <si>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</si>
  <si>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</si>
  <si>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</si>
  <si>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</si>
  <si>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</si>
  <si>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</si>
  <si>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</si>
  <si>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</si>
  <si>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</si>
  <si>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</si>
  <si>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</si>
  <si>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</si>
  <si>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</si>
  <si>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</si>
  <si>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</si>
  <si>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</si>
  <si>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</si>
  <si>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</si>
  <si>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</si>
  <si>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</si>
  <si>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</si>
  <si>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</si>
  <si>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</si>
  <si>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</si>
  <si>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</si>
  <si>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</si>
  <si>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</si>
  <si>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</si>
  <si>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</si>
  <si>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</si>
  <si>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</si>
  <si>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</si>
  <si>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</si>
  <si>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</si>
  <si>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</si>
  <si>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</si>
  <si>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</si>
  <si>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</si>
  <si>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</si>
  <si>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</si>
  <si>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</si>
  <si>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</si>
  <si>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</si>
  <si>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</si>
  <si>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</si>
  <si>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</si>
  <si>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</si>
  <si>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</si>
  <si>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</si>
  <si>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</si>
  <si>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</si>
  <si>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</si>
  <si>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</si>
  <si>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</si>
  <si>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</si>
  <si>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</si>
  <si>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</si>
  <si>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</si>
  <si>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</si>
  <si>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</si>
  <si>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</si>
  <si>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</si>
  <si>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</si>
  <si>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</si>
  <si>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</si>
  <si>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</si>
  <si>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</si>
  <si>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</si>
  <si>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</si>
  <si>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</si>
  <si>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</si>
  <si>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</si>
  <si>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</si>
  <si>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</si>
  <si>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</si>
  <si>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</si>
  <si>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</si>
  <si>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</si>
  <si>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</si>
  <si>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</si>
  <si>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</si>
  <si>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</si>
  <si>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</si>
  <si>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</si>
  <si>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</si>
  <si>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</si>
  <si>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</si>
  <si>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</si>
  <si>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</si>
  <si>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</si>
  <si>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</si>
  <si>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</si>
  <si>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</si>
  <si>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</si>
  <si>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</si>
  <si>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</si>
  <si>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</si>
  <si>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</si>
  <si>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</si>
  <si>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</si>
  <si>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</si>
  <si>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</si>
  <si>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</si>
  <si>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</si>
  <si>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</si>
  <si>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</si>
  <si>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</si>
  <si>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</si>
  <si>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</si>
  <si>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</si>
  <si>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</si>
  <si>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</si>
  <si>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</si>
  <si>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</si>
  <si>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</si>
  <si>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</si>
  <si>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</si>
  <si>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</si>
  <si>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</si>
  <si>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</si>
  <si>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</si>
  <si>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</si>
  <si>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</si>
  <si>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</si>
  <si>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</si>
  <si>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</si>
  <si>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</si>
  <si>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</si>
  <si>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</si>
  <si>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</si>
  <si>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</si>
  <si>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</si>
  <si>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</si>
  <si>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</si>
  <si>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</si>
  <si>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</si>
  <si>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</si>
  <si>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</si>
  <si>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</si>
  <si>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</si>
  <si>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</si>
  <si>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</si>
  <si>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</si>
  <si>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</si>
  <si>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</si>
  <si>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</si>
  <si>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</si>
  <si>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</si>
  <si>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</si>
  <si>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</si>
  <si>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</si>
  <si>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</si>
  <si>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</si>
  <si>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</si>
  <si>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</si>
  <si>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</si>
  <si>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</si>
  <si>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</si>
  <si>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</si>
  <si>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</si>
  <si>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</si>
  <si>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</si>
  <si>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</si>
  <si>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</si>
  <si>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</si>
  <si>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</si>
  <si>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</si>
  <si>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</si>
  <si>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</si>
  <si>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</si>
  <si>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</si>
  <si>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</si>
  <si>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</si>
  <si>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</si>
  <si>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</si>
  <si>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</si>
  <si>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</si>
  <si>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</si>
  <si>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</si>
  <si>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</si>
  <si>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</si>
  <si>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</si>
  <si>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</si>
  <si>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</si>
  <si>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</si>
  <si>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</si>
  <si>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</si>
  <si>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</si>
  <si>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</si>
  <si>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</si>
  <si>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</si>
  <si>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</si>
  <si>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</si>
  <si>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</si>
  <si>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</si>
  <si>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</si>
  <si>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</si>
  <si>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</si>
  <si>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</si>
  <si>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</si>
  <si>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</si>
  <si>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</si>
  <si>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</si>
  <si>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</si>
  <si>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</si>
  <si>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</si>
  <si>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</si>
  <si>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</si>
  <si>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</si>
  <si>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</si>
  <si>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</si>
  <si>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</si>
  <si>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</si>
  <si>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</si>
  <si>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</si>
  <si>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</si>
  <si>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</si>
  <si>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</si>
  <si>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</si>
  <si>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</si>
  <si>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</si>
  <si>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</si>
  <si>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</si>
  <si>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</si>
  <si>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</si>
  <si>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</si>
  <si>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</si>
  <si>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</si>
  <si>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</si>
  <si>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</si>
  <si>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</si>
  <si>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</si>
  <si>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</si>
  <si>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</si>
  <si>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</si>
  <si>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</si>
  <si>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</si>
  <si>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</si>
  <si>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</si>
  <si>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</si>
  <si>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</si>
  <si>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</si>
  <si>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</si>
  <si>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</si>
  <si>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</si>
  <si>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</si>
  <si>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</si>
  <si>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</si>
  <si>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</si>
  <si>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</si>
  <si>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</si>
  <si>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</si>
  <si>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</si>
  <si>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</si>
  <si>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</si>
  <si>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</si>
  <si>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</si>
  <si>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</si>
  <si>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</si>
  <si>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</si>
  <si>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</si>
  <si>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</si>
  <si>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</si>
  <si>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</si>
  <si>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</si>
  <si>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</si>
  <si>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</si>
  <si>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</si>
  <si>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</si>
  <si>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</si>
  <si>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</si>
  <si>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</si>
  <si>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</si>
  <si>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</si>
  <si>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</si>
  <si>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</si>
  <si>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</si>
  <si>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</si>
  <si>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</si>
  <si>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</si>
  <si>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</si>
  <si>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</si>
  <si>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</si>
  <si>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</si>
  <si>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</si>
  <si>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</si>
  <si>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</si>
  <si>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</si>
  <si>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</si>
  <si>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</si>
  <si>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</si>
  <si>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</si>
  <si>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</si>
  <si>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</si>
  <si>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</si>
  <si>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</si>
  <si>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</si>
  <si>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</si>
  <si>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</si>
  <si>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</si>
  <si>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</si>
  <si>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</si>
  <si>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</si>
  <si>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</si>
  <si>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</si>
  <si>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</si>
  <si>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</si>
  <si>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</si>
  <si>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</si>
  <si>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</si>
  <si>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</si>
  <si>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</si>
  <si>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</si>
  <si>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</si>
  <si>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</si>
  <si>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</si>
  <si>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</si>
  <si>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</si>
  <si>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</si>
  <si>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</si>
  <si>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</si>
  <si>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</si>
  <si>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</si>
  <si>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</si>
  <si>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</si>
  <si>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</si>
  <si>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</si>
  <si>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</si>
  <si>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</si>
  <si>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</si>
  <si>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</si>
  <si>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</si>
  <si>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</si>
  <si>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</si>
  <si>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</si>
  <si>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</si>
  <si>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</si>
  <si>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</si>
  <si>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</si>
  <si>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</si>
  <si>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</si>
  <si>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</si>
  <si>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</si>
  <si>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</si>
  <si>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</si>
  <si>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</si>
  <si>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</si>
  <si>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</si>
  <si>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</si>
  <si>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</si>
  <si>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</si>
  <si>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</si>
  <si>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</si>
  <si>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</si>
  <si>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</si>
  <si>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</si>
  <si>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</si>
  <si>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</si>
  <si>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</si>
  <si>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</si>
  <si>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</si>
  <si>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</si>
  <si>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</si>
  <si>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</si>
  <si>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</si>
  <si>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</si>
  <si>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</si>
  <si>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</si>
  <si>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</si>
  <si>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</si>
  <si>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</si>
  <si>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</si>
  <si>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</si>
  <si>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</si>
  <si>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</si>
  <si>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</si>
  <si>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</si>
  <si>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</si>
  <si>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</si>
  <si>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</si>
  <si>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</si>
  <si>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</si>
  <si>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</si>
  <si>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</si>
  <si>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</si>
  <si>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</si>
  <si>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</si>
  <si>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</si>
  <si>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</si>
  <si>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</si>
  <si>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</si>
  <si>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</si>
  <si>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</si>
  <si>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</si>
  <si>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</si>
  <si>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</si>
  <si>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</si>
  <si>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</si>
  <si>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</si>
  <si>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</si>
  <si>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</si>
  <si>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</si>
  <si>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</si>
  <si>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</si>
  <si>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</si>
  <si>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</si>
  <si>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</si>
  <si>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</si>
  <si>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</si>
  <si>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</si>
  <si>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</si>
  <si>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</si>
  <si>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</si>
  <si>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</si>
  <si>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</si>
  <si>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</si>
  <si>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</si>
  <si>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</si>
  <si>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</si>
  <si>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</si>
  <si>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</si>
  <si>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</si>
  <si>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</si>
  <si>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</si>
  <si>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</si>
  <si>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</si>
  <si>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</si>
  <si>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</si>
  <si>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</si>
  <si>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</si>
  <si>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</si>
  <si>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</si>
  <si>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</si>
  <si>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</si>
  <si>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</si>
  <si>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</si>
  <si>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</si>
  <si>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</si>
  <si>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</si>
  <si>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</si>
  <si>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</si>
  <si>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</si>
  <si>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</si>
  <si>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</si>
  <si>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</si>
  <si>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</si>
  <si>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</si>
  <si>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</si>
  <si>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</si>
  <si>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</si>
  <si>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</si>
  <si>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</si>
  <si>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</si>
  <si>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</si>
  <si>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</si>
  <si>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</si>
  <si>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</si>
  <si>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</si>
  <si>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</si>
  <si>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</si>
  <si>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</si>
  <si>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</si>
  <si>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</si>
  <si>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</si>
  <si>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</si>
  <si>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</si>
  <si>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</si>
  <si>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</si>
  <si>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</si>
  <si>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</si>
  <si>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</si>
  <si>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</si>
  <si>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</si>
  <si>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</si>
  <si>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</si>
  <si>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</si>
  <si>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</si>
  <si>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</si>
  <si>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</si>
  <si>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</si>
  <si>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</si>
  <si>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</si>
  <si>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</si>
  <si>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</si>
  <si>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</si>
  <si>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</si>
  <si>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</si>
  <si>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</si>
  <si>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</si>
  <si>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</si>
  <si>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</si>
  <si>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</si>
  <si>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</si>
  <si>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</si>
  <si>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</si>
  <si>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</si>
  <si>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</si>
  <si>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</si>
  <si>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</si>
  <si>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</si>
  <si>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</si>
  <si>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</si>
  <si>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</si>
  <si>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</si>
  <si>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</si>
  <si>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</si>
  <si>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</si>
  <si>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</si>
  <si>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</si>
  <si>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</si>
  <si>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</si>
  <si>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</si>
  <si>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</si>
  <si>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</si>
  <si>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</si>
  <si>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</si>
  <si>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</si>
  <si>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</si>
  <si>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</si>
  <si>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</si>
  <si>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</si>
  <si>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</si>
  <si>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</si>
  <si>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</si>
  <si>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</si>
  <si>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</si>
  <si>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</si>
  <si>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</si>
  <si>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</si>
  <si>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</si>
  <si>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</si>
  <si>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</si>
  <si>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</si>
  <si>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</si>
  <si>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</si>
  <si>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</si>
  <si>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</si>
  <si>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</si>
  <si>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</si>
  <si>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</si>
  <si>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</si>
  <si>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</si>
  <si>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</si>
  <si>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</si>
  <si>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</si>
  <si>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</si>
  <si>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</si>
  <si>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</si>
  <si>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</si>
  <si>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</si>
  <si>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</si>
  <si>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</si>
  <si>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</si>
  <si>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</si>
  <si>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</si>
  <si>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</si>
  <si>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</si>
  <si>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</si>
  <si>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</si>
  <si>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</si>
  <si>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</si>
  <si>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</si>
  <si>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</si>
  <si>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</si>
  <si>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</si>
  <si>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</si>
  <si>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</si>
  <si>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</si>
  <si>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</si>
  <si>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</si>
  <si>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</si>
  <si>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</si>
  <si>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</si>
  <si>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</si>
  <si>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</si>
  <si>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</si>
  <si>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</si>
  <si>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</si>
  <si>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</si>
  <si>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</si>
  <si>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</si>
  <si>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</si>
  <si>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</si>
  <si>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</si>
  <si>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</si>
  <si>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</si>
  <si>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</si>
  <si>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</si>
  <si>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</si>
  <si>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</si>
  <si>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</si>
  <si>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</si>
  <si>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</si>
  <si>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</si>
  <si>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</si>
  <si>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</si>
  <si>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</si>
  <si>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</si>
  <si>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</si>
  <si>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</si>
  <si>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</si>
  <si>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</si>
  <si>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</si>
  <si>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</si>
  <si>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</si>
  <si>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</si>
  <si>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</si>
  <si>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</si>
  <si>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</si>
  <si>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</si>
  <si>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</si>
  <si>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</si>
  <si>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</si>
  <si>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</si>
  <si>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</si>
  <si>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</si>
  <si>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</si>
  <si>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</si>
  <si>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</si>
  <si>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</si>
  <si>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</si>
  <si>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</si>
  <si>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</si>
  <si>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</si>
  <si>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</si>
  <si>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</si>
  <si>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</si>
  <si>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</si>
  <si>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</si>
  <si>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</si>
  <si>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</si>
  <si>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</si>
  <si>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</si>
  <si>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</si>
  <si>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</si>
  <si>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</si>
  <si>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</si>
  <si>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</si>
  <si>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</si>
  <si>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</si>
  <si>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</si>
  <si>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</si>
  <si>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</si>
  <si>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</si>
  <si>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</si>
  <si>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</si>
  <si>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</si>
  <si>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</si>
  <si>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</si>
  <si>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</si>
  <si>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</si>
  <si>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</si>
  <si>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</si>
  <si>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</si>
  <si>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</si>
  <si>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</si>
  <si>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</si>
  <si>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</si>
  <si>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</si>
  <si>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</si>
  <si>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</si>
  <si>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</si>
  <si>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</si>
  <si>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</si>
  <si>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</si>
  <si>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</si>
  <si>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</si>
  <si>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</si>
  <si>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</si>
  <si>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</si>
  <si>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</si>
  <si>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</si>
  <si>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</si>
  <si>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</si>
  <si>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</si>
  <si>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</si>
  <si>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</si>
  <si>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</si>
  <si>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</si>
  <si>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</si>
  <si>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</si>
  <si>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</si>
  <si>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</si>
  <si>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</si>
  <si>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</si>
  <si>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</si>
  <si>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</si>
  <si>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</si>
  <si>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</si>
  <si>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</si>
  <si>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</si>
  <si>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</si>
  <si>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</si>
  <si>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</si>
  <si>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</si>
  <si>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</si>
  <si>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</si>
  <si>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</si>
  <si>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</si>
  <si>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</si>
  <si>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</si>
  <si>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</si>
  <si>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</si>
  <si>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</si>
  <si>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</si>
  <si>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</si>
  <si>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</si>
  <si>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</si>
  <si>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</si>
  <si>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</si>
  <si>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</si>
  <si>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</si>
  <si>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</si>
  <si>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</si>
  <si>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</si>
  <si>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</si>
  <si>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</si>
  <si>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</si>
  <si>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</si>
  <si>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</si>
  <si>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</si>
  <si>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</si>
  <si>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</si>
  <si>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</si>
  <si>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</si>
  <si>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</si>
  <si>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</si>
  <si>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</si>
  <si>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</si>
  <si>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</si>
  <si>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</si>
  <si>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</si>
  <si>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</si>
  <si>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</si>
  <si>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</si>
  <si>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</si>
  <si>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</si>
  <si>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</si>
  <si>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</si>
  <si>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</si>
  <si>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</si>
  <si>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</si>
  <si>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</si>
  <si>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</si>
  <si>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</si>
  <si>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</si>
  <si>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</si>
  <si>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</si>
  <si>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</si>
  <si>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</si>
  <si>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</si>
  <si>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</si>
  <si>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</si>
  <si>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</si>
  <si>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</si>
  <si>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</si>
  <si>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</si>
  <si>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</si>
  <si>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</si>
  <si>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</si>
  <si>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</si>
  <si>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</si>
  <si>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</si>
  <si>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</si>
  <si>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</si>
  <si>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</si>
  <si>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</si>
  <si>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</si>
  <si>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</si>
  <si>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</si>
  <si>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</si>
  <si>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</si>
  <si>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</si>
  <si>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</si>
  <si>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</si>
  <si>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</si>
  <si>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</si>
  <si>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</si>
  <si>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</si>
  <si>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</si>
  <si>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</si>
  <si>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</si>
  <si>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</si>
  <si>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</si>
  <si>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</si>
  <si>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</si>
  <si>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</si>
  <si>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</si>
  <si>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</si>
  <si>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</si>
  <si>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</si>
  <si>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</si>
  <si>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</si>
  <si>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</si>
  <si>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</si>
  <si>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</si>
  <si>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</si>
  <si>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</si>
  <si>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</si>
  <si>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</si>
  <si>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</si>
  <si>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</si>
  <si>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</si>
  <si>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</si>
  <si>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</si>
  <si>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</si>
  <si>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</si>
  <si>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</si>
  <si>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</si>
  <si>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</si>
  <si>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</si>
  <si>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</si>
  <si>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</si>
  <si>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</si>
  <si>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</si>
  <si>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</si>
  <si>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</si>
  <si>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</si>
  <si>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</si>
  <si>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</si>
  <si>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</si>
  <si>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</si>
  <si>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</si>
  <si>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</si>
  <si>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</si>
  <si>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</si>
  <si>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</si>
  <si>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</si>
  <si>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</si>
  <si>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</si>
  <si>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</si>
  <si>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</si>
  <si>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</si>
  <si>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</si>
  <si>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</si>
  <si>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</si>
  <si>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</si>
  <si>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</si>
  <si>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</si>
  <si>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</si>
  <si>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</si>
  <si>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</si>
  <si>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</si>
  <si>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</si>
  <si>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</si>
  <si>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</si>
  <si>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</si>
  <si>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</si>
  <si>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</si>
  <si>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</si>
  <si>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</si>
  <si>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</si>
  <si>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</si>
  <si>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</si>
  <si>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</si>
  <si>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</si>
  <si>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</si>
  <si>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</si>
  <si>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</si>
  <si>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</si>
  <si>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</si>
  <si>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</si>
  <si>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</si>
  <si>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</si>
  <si>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</si>
  <si>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</si>
  <si>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</si>
  <si>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</si>
  <si>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</si>
  <si>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</si>
  <si>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</si>
  <si>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</si>
  <si>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</si>
  <si>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</si>
  <si>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</si>
  <si>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</si>
  <si>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</si>
  <si>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</si>
  <si>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</si>
  <si>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</si>
  <si>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</si>
  <si>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</si>
  <si>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</si>
  <si>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</si>
  <si>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</si>
  <si>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</si>
  <si>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</si>
  <si>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</si>
  <si>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</si>
  <si>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</si>
  <si>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</si>
  <si>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</si>
  <si>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</si>
  <si>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</si>
  <si>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</si>
  <si>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</si>
  <si>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</si>
  <si>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</si>
  <si>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</si>
  <si>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</si>
  <si>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</si>
  <si>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</si>
  <si>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</si>
  <si>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</si>
  <si>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</si>
  <si>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</si>
  <si>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</si>
  <si>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</si>
  <si>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</si>
  <si>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</si>
  <si>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</si>
  <si>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</si>
  <si>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</si>
  <si>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</si>
  <si>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</si>
  <si>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</si>
  <si>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</si>
  <si>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</si>
  <si>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</si>
  <si>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</si>
  <si>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</si>
  <si>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</si>
  <si>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</si>
  <si>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</si>
  <si>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</si>
  <si>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</si>
  <si>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</si>
  <si>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</si>
  <si>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</si>
  <si>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</si>
  <si>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</si>
  <si>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</si>
  <si>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</si>
  <si>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</si>
  <si>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</si>
  <si>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</si>
  <si>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</si>
  <si>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</si>
  <si>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</si>
  <si>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</si>
  <si>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</si>
  <si>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</si>
  <si>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</si>
  <si>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</si>
  <si>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</si>
  <si>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</si>
  <si>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</si>
  <si>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</si>
  <si>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</si>
  <si>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</si>
  <si>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</si>
  <si>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</si>
  <si>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</si>
  <si>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</si>
  <si>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</si>
  <si>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</si>
  <si>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</si>
  <si>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</si>
  <si>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</si>
  <si>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</si>
  <si>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</si>
  <si>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</si>
  <si>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</si>
  <si>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</si>
  <si>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</si>
  <si>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</si>
  <si>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</si>
  <si>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</si>
  <si>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</si>
  <si>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</si>
  <si>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</si>
  <si>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</si>
  <si>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</si>
  <si>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</si>
  <si>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</si>
  <si>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</si>
  <si>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</si>
  <si>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</si>
  <si>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</si>
  <si>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</si>
  <si>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</si>
  <si>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</si>
  <si>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</si>
  <si>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</si>
  <si>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</si>
  <si>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</si>
  <si>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</si>
  <si>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</si>
  <si>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</si>
  <si>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</si>
  <si>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</si>
  <si>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</si>
  <si>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</si>
  <si>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</si>
  <si>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</si>
  <si>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</si>
  <si>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</si>
  <si>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</si>
  <si>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</si>
  <si>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</si>
  <si>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</si>
  <si>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</si>
  <si>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</si>
  <si>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</si>
  <si>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</si>
  <si>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</si>
  <si>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</si>
  <si>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</si>
  <si>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</si>
  <si>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</si>
  <si>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</si>
  <si>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</si>
  <si>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</si>
  <si>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</si>
  <si>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</si>
  <si>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</si>
  <si>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</si>
  <si>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</si>
  <si>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</si>
  <si>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</si>
  <si>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</si>
  <si>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</si>
  <si>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</si>
  <si>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</si>
  <si>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</si>
  <si>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</si>
  <si>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</si>
  <si>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</si>
  <si>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</si>
  <si>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</si>
  <si>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</si>
  <si>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</si>
  <si>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</si>
  <si>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</si>
  <si>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</si>
  <si>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</si>
  <si>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</si>
  <si>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</si>
  <si>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</si>
  <si>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</si>
  <si>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</si>
  <si>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</si>
  <si>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</si>
  <si>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</si>
  <si>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</si>
  <si>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</si>
  <si>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</si>
  <si>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</si>
  <si>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</si>
  <si>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</si>
  <si>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</si>
  <si>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</si>
  <si>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</si>
  <si>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</si>
  <si>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</si>
  <si>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</si>
  <si>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</si>
  <si>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</si>
  <si>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</si>
  <si>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</si>
  <si>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</si>
  <si>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</si>
  <si>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</si>
  <si>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</si>
  <si>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</si>
  <si>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</si>
  <si>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</si>
  <si>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</si>
  <si>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</si>
  <si>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</si>
  <si>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</si>
  <si>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</si>
  <si>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</si>
  <si>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</si>
  <si>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</si>
  <si>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</si>
  <si>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</si>
  <si>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</si>
  <si>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</si>
  <si>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</si>
  <si>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</si>
  <si>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</si>
  <si>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</si>
  <si>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</si>
  <si>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</si>
  <si>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</si>
  <si>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</si>
  <si>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</si>
  <si>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</si>
  <si>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</si>
  <si>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</si>
  <si>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</si>
  <si>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</si>
  <si>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</si>
  <si>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</si>
  <si>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</si>
  <si>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</si>
  <si>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</si>
  <si>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</si>
  <si>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</si>
  <si>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</si>
  <si>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</si>
  <si>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</si>
  <si>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</si>
  <si>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</si>
  <si>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</si>
  <si>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</si>
  <si>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</si>
  <si>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</si>
  <si>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</si>
  <si>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</si>
  <si>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</si>
  <si>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</si>
  <si>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</si>
  <si>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</si>
  <si>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</si>
  <si>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</si>
  <si>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</si>
  <si>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</si>
  <si>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</si>
  <si>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</si>
  <si>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</si>
  <si>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</si>
  <si>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</si>
  <si>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</si>
  <si>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</si>
  <si>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</si>
  <si>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</si>
  <si>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</si>
  <si>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</si>
  <si>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</si>
  <si>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</si>
  <si>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</si>
  <si>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</si>
  <si>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</si>
  <si>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</si>
  <si>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</si>
  <si>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</si>
  <si>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</si>
  <si>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</si>
  <si>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</si>
  <si>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</si>
  <si>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</si>
  <si>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</si>
  <si>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</si>
  <si>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</si>
  <si>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</si>
  <si>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</si>
  <si>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</si>
  <si>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</si>
  <si>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</si>
  <si>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</si>
  <si>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</si>
  <si>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</si>
  <si>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</si>
  <si>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</si>
  <si>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</si>
  <si>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</si>
  <si>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</si>
  <si>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</si>
  <si>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</si>
  <si>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</si>
  <si>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</si>
  <si>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</si>
  <si>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</si>
  <si>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</si>
  <si>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</si>
  <si>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</si>
  <si>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</si>
  <si>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</si>
  <si>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</si>
  <si>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</si>
  <si>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</si>
  <si>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</si>
  <si>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</si>
  <si>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</si>
  <si>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</si>
  <si>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</si>
  <si>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</si>
  <si>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</si>
  <si>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</si>
  <si>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</si>
  <si>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</si>
  <si>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</si>
  <si>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</si>
  <si>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</si>
  <si>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</si>
  <si>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</si>
  <si>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</si>
  <si>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</si>
  <si>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</si>
  <si>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</si>
  <si>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</si>
  <si>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</si>
  <si>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</si>
  <si>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</si>
  <si>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</si>
  <si>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</si>
  <si>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</si>
  <si>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</si>
  <si>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</si>
  <si>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</si>
  <si>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</si>
  <si>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</si>
  <si>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</si>
  <si>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</si>
  <si>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</si>
  <si>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</si>
  <si>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</si>
  <si>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</si>
  <si>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</si>
  <si>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</si>
  <si>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</si>
  <si>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</si>
  <si>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</si>
  <si>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</si>
  <si>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</si>
  <si>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</si>
  <si>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</si>
  <si>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</si>
  <si>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</si>
  <si>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</si>
  <si>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</si>
  <si>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</si>
  <si>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</si>
  <si>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</si>
  <si>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</si>
  <si>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</si>
  <si>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</si>
  <si>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</si>
  <si>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</si>
  <si>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</si>
  <si>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</si>
  <si>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</si>
  <si>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</si>
  <si>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</si>
  <si>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</si>
  <si>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</si>
  <si>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</si>
  <si>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</si>
  <si>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</si>
  <si>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</si>
  <si>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</si>
  <si>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</si>
  <si>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</si>
  <si>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</si>
  <si>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</si>
  <si>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</si>
  <si>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</si>
  <si>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</si>
  <si>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</si>
  <si>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</si>
  <si>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</si>
  <si>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</si>
  <si>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</si>
  <si>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</si>
  <si>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</si>
  <si>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</si>
  <si>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</si>
  <si>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</si>
  <si>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</si>
  <si>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</si>
  <si>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</si>
  <si>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</si>
  <si>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</si>
  <si>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</si>
  <si>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</si>
  <si>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</si>
  <si>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</si>
  <si>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</si>
  <si>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</si>
  <si>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</si>
  <si>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</si>
  <si>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</si>
  <si>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</si>
  <si>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</si>
  <si>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</si>
  <si>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</si>
  <si>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</si>
  <si>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</si>
  <si>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</si>
  <si>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</si>
  <si>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</si>
  <si>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</si>
  <si>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</si>
  <si>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</si>
  <si>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</si>
  <si>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</si>
  <si>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</si>
  <si>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</si>
  <si>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</si>
  <si>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</si>
  <si>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</si>
  <si>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</si>
  <si>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</si>
  <si>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</si>
  <si>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</si>
  <si>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</si>
  <si>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</si>
  <si>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</si>
  <si>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</si>
  <si>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</si>
  <si>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</si>
  <si>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</si>
  <si>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</si>
  <si>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</si>
  <si>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</si>
  <si>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</si>
  <si>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</si>
  <si>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</si>
  <si>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</si>
  <si>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</si>
  <si>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</si>
  <si>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</si>
  <si>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</si>
  <si>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</si>
  <si>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</si>
  <si>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</si>
  <si>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</si>
  <si>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</si>
  <si>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</si>
  <si>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</si>
  <si>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</si>
  <si>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</si>
  <si>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</si>
  <si>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</si>
  <si>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</si>
  <si>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</si>
  <si>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</si>
  <si>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</si>
  <si>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</si>
  <si>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</si>
  <si>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</si>
  <si>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</si>
  <si>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</si>
  <si>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</si>
  <si>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</si>
  <si>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</si>
  <si>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</si>
  <si>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</si>
  <si>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</si>
  <si>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</si>
  <si>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</si>
  <si>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</si>
  <si>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</si>
  <si>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</si>
  <si>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</si>
  <si>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</si>
  <si>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</si>
  <si>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</si>
  <si>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</si>
  <si>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</si>
  <si>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</si>
  <si>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</si>
  <si>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</si>
  <si>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</si>
  <si>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</si>
  <si>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</si>
  <si>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</si>
  <si>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</si>
  <si>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</si>
  <si>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</si>
  <si>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</si>
  <si>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</si>
  <si>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</si>
  <si>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</si>
  <si>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</si>
  <si>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</si>
  <si>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</si>
  <si>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</si>
  <si>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</si>
  <si>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</si>
  <si>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</si>
  <si>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</si>
  <si>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</si>
  <si>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</si>
  <si>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</si>
  <si>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</si>
  <si>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</si>
  <si>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</si>
  <si>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</si>
  <si>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</si>
  <si>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</si>
  <si>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</si>
  <si>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</si>
  <si>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</si>
  <si>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</si>
  <si>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</si>
  <si>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</si>
  <si>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</si>
  <si>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</si>
  <si>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</si>
  <si>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</si>
  <si>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</si>
  <si>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</si>
  <si>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</si>
  <si>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</si>
  <si>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</si>
  <si>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</si>
  <si>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</si>
  <si>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</si>
  <si>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</si>
  <si>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</si>
  <si>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</si>
  <si>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</si>
  <si>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</si>
  <si>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</si>
  <si>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</si>
  <si>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</si>
  <si>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</si>
  <si>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</si>
  <si>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</si>
  <si>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</si>
  <si>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</si>
  <si>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</si>
  <si>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</si>
  <si>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</si>
  <si>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</si>
  <si>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</si>
  <si>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</si>
  <si>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</si>
  <si>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</si>
  <si>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</si>
  <si>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</si>
  <si>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</si>
  <si>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</si>
  <si>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</si>
  <si>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</si>
  <si>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</si>
  <si>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</si>
  <si>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</si>
  <si>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</si>
  <si>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</si>
  <si>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</si>
  <si>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</si>
  <si>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</si>
  <si>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</si>
  <si>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</si>
  <si>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</si>
  <si>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</si>
  <si>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</si>
  <si>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</si>
  <si>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</si>
  <si>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</si>
  <si>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</si>
  <si>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</si>
  <si>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</si>
  <si>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</si>
  <si>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</si>
  <si>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</si>
  <si>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</si>
  <si>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</si>
  <si>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</si>
  <si>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</si>
  <si>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</si>
  <si>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</si>
  <si>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</si>
  <si>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</si>
  <si>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</si>
  <si>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</si>
  <si>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</si>
  <si>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</si>
  <si>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</si>
  <si>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</si>
  <si>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</si>
  <si>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</si>
  <si>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</si>
  <si>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</si>
  <si>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</si>
  <si>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</si>
  <si>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</si>
  <si>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</si>
  <si>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</si>
  <si>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</si>
  <si>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</si>
  <si>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</si>
  <si>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</si>
  <si>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</si>
  <si>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</si>
  <si>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</si>
  <si>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</si>
  <si>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</si>
  <si>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</si>
  <si>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</si>
  <si>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</si>
  <si>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</si>
  <si>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</si>
  <si>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</si>
  <si>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</si>
  <si>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</si>
  <si>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</si>
  <si>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</si>
  <si>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</si>
  <si>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</si>
  <si>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</si>
  <si>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</si>
  <si>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</si>
  <si>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</si>
  <si>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</si>
  <si>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</si>
  <si>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</si>
  <si>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</si>
  <si>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</si>
  <si>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</si>
  <si>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</si>
  <si>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</si>
  <si>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</si>
  <si>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</si>
  <si>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</si>
  <si>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</si>
  <si>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</si>
  <si>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</si>
  <si>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</si>
  <si>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</si>
  <si>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</si>
  <si>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</si>
  <si>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</si>
  <si>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</si>
  <si>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</si>
  <si>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</si>
  <si>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</si>
  <si>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</si>
  <si>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</si>
  <si>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</si>
  <si>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</si>
  <si>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</si>
  <si>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</si>
  <si>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</si>
  <si>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</si>
  <si>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</si>
  <si>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</si>
  <si>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</si>
  <si>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</si>
  <si>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</si>
  <si>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</si>
  <si>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</si>
  <si>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</si>
  <si>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</si>
  <si>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</si>
  <si>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</si>
  <si>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</si>
  <si>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</si>
  <si>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</si>
  <si>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</si>
  <si>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</si>
  <si>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</si>
  <si>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</si>
  <si>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</si>
  <si>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</si>
  <si>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</si>
  <si>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</si>
  <si>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</si>
  <si>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</si>
  <si>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</si>
  <si>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</si>
  <si>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</si>
  <si>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</si>
  <si>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</si>
  <si>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</si>
  <si>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</si>
  <si>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</si>
  <si>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</si>
  <si>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</si>
  <si>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</si>
  <si>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</si>
  <si>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</si>
  <si>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</si>
  <si>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</si>
  <si>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</si>
  <si>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</si>
  <si>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</si>
  <si>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</si>
  <si>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</si>
  <si>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</si>
  <si>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</si>
  <si>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</si>
  <si>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</si>
  <si>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</si>
  <si>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</si>
  <si>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</si>
  <si>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</si>
  <si>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</si>
  <si>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</si>
  <si>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</si>
  <si>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</si>
  <si>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</si>
  <si>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</si>
  <si>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</si>
  <si>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</si>
  <si>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</si>
  <si>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</si>
  <si>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</si>
  <si>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</si>
  <si>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</si>
  <si>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</si>
  <si>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</si>
  <si>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</si>
  <si>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</si>
  <si>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</si>
  <si>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</si>
  <si>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</si>
  <si>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</si>
  <si>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</si>
  <si>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</si>
  <si>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</si>
  <si>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</si>
  <si>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</si>
  <si>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</si>
  <si>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</si>
  <si>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</si>
  <si>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</si>
  <si>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</si>
  <si>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</si>
  <si>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</si>
  <si>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</si>
  <si>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</si>
  <si>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</si>
  <si>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</si>
  <si>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</si>
  <si>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</si>
  <si>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</si>
  <si>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</si>
  <si>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</si>
  <si>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</si>
  <si>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</si>
  <si>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</si>
  <si>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</si>
  <si>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</si>
  <si>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</si>
  <si>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</si>
  <si>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</si>
  <si>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</si>
  <si>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</si>
  <si>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</si>
  <si>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</si>
  <si>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</si>
  <si>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</si>
  <si>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</si>
  <si>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</si>
  <si>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</si>
  <si>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</si>
  <si>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</si>
  <si>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</si>
  <si>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</si>
  <si>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</si>
  <si>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</si>
  <si>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</si>
  <si>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</si>
  <si>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</si>
  <si>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</si>
  <si>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</si>
  <si>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</si>
  <si>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</si>
  <si>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</si>
  <si>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</si>
  <si>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</si>
  <si>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</si>
  <si>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</si>
  <si>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</si>
  <si>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</si>
  <si>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</si>
  <si>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</si>
  <si>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</si>
  <si>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</si>
  <si>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</si>
  <si>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</si>
  <si>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</si>
  <si>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</si>
  <si>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</si>
  <si>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</si>
  <si>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</si>
  <si>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</si>
  <si>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</si>
  <si>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</si>
  <si>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</si>
  <si>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</si>
  <si>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</si>
  <si>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</si>
  <si>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</si>
  <si>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</si>
  <si>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</si>
  <si>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</si>
  <si>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</si>
  <si>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</si>
  <si>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</si>
  <si>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</si>
  <si>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</si>
  <si>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</si>
  <si>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</si>
  <si>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</si>
  <si>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</si>
  <si>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</si>
  <si>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</si>
  <si>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</si>
  <si>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</si>
  <si>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</si>
  <si>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</si>
  <si>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</si>
  <si>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</si>
  <si>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</si>
  <si>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</si>
  <si>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</si>
  <si>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</si>
  <si>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</si>
  <si>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</si>
  <si>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</si>
  <si>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</si>
  <si>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</si>
  <si>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</si>
  <si>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</si>
  <si>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</si>
  <si>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</si>
  <si>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</si>
  <si>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</si>
  <si>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</si>
  <si>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</si>
  <si>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</si>
  <si>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</si>
  <si>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</si>
  <si>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</si>
  <si>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</si>
  <si>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</si>
  <si>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</si>
  <si>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</si>
  <si>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</si>
  <si>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</si>
  <si>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</si>
  <si>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</si>
  <si>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</si>
  <si>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</si>
  <si>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</si>
  <si>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</si>
  <si>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</si>
  <si>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</si>
  <si>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</si>
  <si>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</si>
  <si>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</si>
  <si>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</si>
  <si>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</si>
  <si>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</si>
  <si>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</si>
  <si>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</si>
  <si>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</si>
  <si>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</si>
  <si>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</si>
  <si>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</si>
  <si>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</si>
  <si>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</si>
  <si>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</si>
  <si>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</si>
  <si>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</si>
  <si>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</si>
  <si>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</si>
  <si>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</si>
  <si>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</si>
  <si>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</si>
  <si>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</si>
  <si>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</si>
  <si>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</si>
  <si>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</si>
  <si>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</si>
  <si>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</si>
  <si>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</si>
  <si>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</si>
  <si>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</si>
  <si>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</si>
  <si>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</si>
  <si>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</si>
  <si>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</si>
  <si>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</si>
  <si>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</si>
  <si>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</si>
  <si>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</si>
  <si>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</si>
  <si>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</si>
  <si>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</si>
  <si>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</si>
  <si>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</si>
  <si>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</si>
  <si>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</si>
  <si>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</si>
  <si>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</si>
  <si>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</si>
  <si>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</si>
  <si>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</si>
  <si>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</si>
  <si>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</si>
  <si>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</si>
  <si>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</si>
  <si>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</si>
  <si>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</si>
  <si>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</si>
  <si>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</si>
  <si>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</si>
  <si>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</si>
  <si>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</si>
  <si>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</si>
  <si>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</si>
  <si>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</si>
  <si>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</si>
  <si>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</si>
  <si>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</si>
  <si>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</si>
  <si>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</si>
  <si>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</si>
  <si>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</si>
  <si>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</si>
  <si>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</si>
  <si>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</si>
  <si>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</si>
  <si>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</si>
  <si>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</si>
  <si>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</si>
  <si>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</si>
  <si>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</si>
  <si>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</si>
  <si>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</si>
  <si>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</si>
  <si>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</si>
  <si>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</si>
  <si>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</si>
  <si>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</si>
  <si>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</si>
  <si>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</si>
  <si>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</si>
  <si>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</si>
  <si>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</si>
  <si>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</si>
  <si>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</si>
  <si>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</si>
  <si>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</si>
  <si>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</si>
  <si>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</si>
  <si>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</si>
  <si>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</si>
  <si>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</si>
  <si>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</si>
  <si>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</si>
  <si>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</si>
  <si>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</si>
  <si>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</si>
  <si>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</si>
  <si>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</si>
  <si>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</si>
  <si>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</si>
  <si>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</si>
  <si>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</si>
  <si>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</si>
  <si>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</si>
  <si>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</si>
  <si>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</si>
  <si>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</si>
  <si>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</si>
  <si>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</si>
  <si>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</si>
  <si>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</si>
  <si>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</si>
  <si>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</si>
  <si>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</si>
  <si>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</si>
  <si>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</si>
  <si>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</si>
  <si>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</si>
  <si>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</si>
  <si>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</si>
  <si>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</si>
  <si>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</si>
  <si>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</si>
  <si>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</si>
  <si>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</si>
  <si>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</si>
  <si>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</si>
  <si>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</si>
  <si>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</si>
  <si>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</si>
  <si>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</si>
  <si>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</si>
  <si>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</si>
  <si>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</si>
  <si>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</si>
  <si>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</si>
  <si>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</si>
  <si>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</si>
  <si>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</si>
  <si>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</si>
  <si>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</si>
  <si>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</si>
  <si>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</si>
  <si>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</si>
  <si>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</si>
  <si>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</si>
  <si>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</si>
  <si>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</si>
  <si>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</si>
  <si>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</si>
  <si>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</si>
  <si>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</si>
  <si>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</si>
  <si>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</si>
  <si>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</si>
  <si>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</si>
  <si>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</si>
  <si>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</si>
  <si>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</si>
  <si>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</si>
  <si>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</si>
  <si>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</si>
  <si>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</si>
  <si>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</si>
  <si>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</si>
  <si>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</si>
  <si>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</si>
  <si>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</si>
  <si>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</si>
  <si>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</si>
  <si>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</si>
  <si>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</si>
  <si>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</si>
  <si>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</si>
  <si>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</si>
  <si>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</si>
  <si>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</si>
  <si>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</si>
  <si>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</si>
  <si>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</si>
  <si>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</si>
  <si>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</si>
  <si>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</si>
  <si>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</si>
  <si>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</si>
  <si>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</si>
  <si>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</si>
  <si>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</si>
  <si>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</si>
  <si>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</si>
  <si>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</si>
  <si>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</si>
  <si>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</si>
  <si>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</si>
  <si>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</si>
  <si>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</si>
  <si>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</si>
  <si>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</si>
  <si>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</si>
  <si>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</si>
  <si>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</si>
  <si>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</si>
  <si>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</si>
  <si>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</si>
  <si>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</si>
  <si>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</si>
  <si>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</si>
  <si>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</si>
  <si>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</si>
  <si>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</si>
  <si>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</si>
  <si>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</si>
  <si>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</si>
  <si>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</si>
  <si>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</si>
  <si>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</si>
  <si>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</si>
  <si>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</si>
  <si>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</si>
  <si>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</si>
  <si>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</si>
  <si>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</si>
  <si>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</si>
  <si>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</si>
  <si>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</si>
  <si>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</si>
  <si>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</si>
  <si>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</si>
  <si>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</si>
  <si>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</si>
  <si>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</si>
  <si>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</si>
  <si>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</si>
  <si>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</si>
  <si>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</si>
  <si>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</si>
  <si>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</si>
  <si>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</si>
  <si>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</si>
  <si>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</si>
  <si>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</si>
  <si>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</si>
  <si>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</si>
  <si>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</si>
  <si>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</si>
  <si>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</si>
  <si>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</si>
  <si>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</si>
  <si>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</si>
  <si>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</si>
  <si>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</si>
  <si>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</si>
  <si>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</si>
  <si>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</si>
  <si>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</si>
  <si>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</si>
  <si>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</si>
  <si>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</si>
  <si>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</si>
  <si>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</si>
  <si>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</si>
  <si>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</si>
  <si>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</si>
  <si>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</si>
  <si>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</si>
  <si>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</si>
  <si>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</si>
  <si>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</si>
  <si>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</si>
  <si>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</si>
  <si>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</si>
  <si>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</si>
  <si>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</si>
  <si>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</si>
  <si>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</si>
  <si>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</si>
  <si>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</si>
  <si>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</si>
  <si>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</si>
  <si>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</si>
  <si>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</si>
  <si>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</si>
  <si>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</si>
  <si>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</si>
  <si>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</si>
  <si>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</si>
  <si>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</si>
  <si>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</si>
  <si>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</si>
  <si>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</si>
  <si>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</si>
  <si>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</si>
  <si>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</si>
  <si>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</si>
  <si>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</si>
  <si>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</si>
  <si>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</si>
  <si>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</si>
  <si>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</si>
  <si>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</si>
  <si>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</si>
  <si>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</si>
  <si>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</si>
  <si>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</si>
  <si>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</si>
  <si>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</si>
  <si>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</si>
  <si>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</si>
  <si>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</si>
  <si>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</si>
  <si>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</si>
  <si>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</si>
  <si>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</si>
  <si>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</si>
  <si>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</si>
  <si>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</si>
  <si>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</si>
  <si>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</si>
  <si>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</si>
  <si>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</si>
  <si>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</si>
  <si>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</si>
  <si>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</si>
  <si>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</si>
  <si>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</si>
  <si>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</si>
  <si>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</si>
  <si>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</si>
  <si>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</si>
  <si>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</si>
  <si>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</si>
  <si>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</si>
  <si>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</si>
  <si>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</si>
  <si>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</si>
  <si>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</si>
  <si>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</si>
  <si>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</si>
  <si>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</si>
  <si>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</si>
  <si>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</si>
  <si>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</si>
  <si>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</si>
  <si>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</si>
  <si>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</si>
  <si>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</si>
  <si>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</si>
  <si>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</si>
  <si>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</si>
  <si>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</si>
  <si>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</si>
  <si>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</si>
  <si>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</si>
  <si>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</si>
  <si>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</si>
  <si>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</si>
  <si>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</si>
  <si>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</si>
  <si>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</si>
  <si>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</si>
  <si>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</si>
  <si>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</si>
  <si>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</si>
  <si>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</si>
  <si>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</si>
  <si>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</si>
  <si>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</si>
  <si>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</si>
  <si>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</si>
  <si>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</si>
  <si>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</si>
  <si>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</si>
  <si>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</si>
  <si>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</si>
  <si>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</si>
  <si>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</si>
  <si>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</si>
  <si>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</si>
  <si>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</si>
  <si>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</si>
  <si>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</si>
  <si>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</si>
  <si>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</si>
  <si>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</si>
  <si>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</si>
  <si>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</si>
  <si>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</si>
  <si>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</si>
  <si>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</si>
  <si>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</si>
  <si>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</si>
  <si>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</si>
  <si>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</si>
  <si>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</si>
  <si>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</si>
  <si>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</si>
  <si>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</si>
  <si>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</si>
  <si>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</si>
  <si>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</si>
  <si>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</si>
  <si>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</si>
  <si>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</si>
  <si>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</si>
  <si>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</si>
  <si>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</si>
  <si>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</si>
  <si>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</si>
  <si>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</si>
  <si>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</si>
  <si>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</si>
  <si>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</si>
  <si>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</si>
  <si>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</si>
  <si>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</si>
  <si>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</si>
  <si>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</si>
  <si>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</si>
  <si>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</si>
  <si>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</si>
  <si>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</si>
  <si>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</si>
  <si>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</si>
  <si>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</si>
  <si>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</si>
  <si>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</si>
  <si>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</si>
  <si>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</si>
  <si>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</si>
  <si>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</si>
  <si>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</si>
  <si>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</si>
  <si>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</si>
  <si>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</si>
  <si>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</si>
  <si>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</si>
  <si>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</si>
  <si>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</si>
  <si>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</si>
  <si>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</si>
  <si>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</si>
  <si>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</si>
  <si>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</si>
  <si>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</si>
  <si>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</si>
  <si>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</si>
  <si>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</si>
  <si>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</si>
  <si>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</si>
  <si>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</si>
  <si>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</si>
  <si>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</si>
  <si>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</si>
  <si>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</si>
  <si>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</si>
  <si>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</si>
  <si>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</si>
  <si>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</si>
  <si>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</si>
  <si>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</si>
  <si>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</si>
  <si>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</si>
  <si>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</si>
  <si>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</si>
  <si>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</si>
  <si>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</si>
  <si>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</si>
  <si>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</si>
  <si>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</si>
  <si>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</si>
  <si>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</si>
  <si>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</si>
  <si>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</si>
  <si>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</si>
  <si>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</si>
  <si>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</si>
  <si>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</si>
  <si>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</si>
  <si>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</si>
  <si>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</si>
  <si>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</si>
  <si>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</si>
  <si>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</si>
  <si>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</si>
  <si>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</si>
  <si>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</si>
  <si>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</si>
  <si>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</si>
  <si>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</si>
  <si>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</si>
  <si>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</si>
  <si>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</si>
  <si>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</si>
  <si>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</si>
  <si>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</si>
  <si>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</si>
  <si>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</si>
  <si>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</si>
  <si>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</si>
  <si>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</si>
  <si>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</si>
  <si>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</si>
  <si>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</si>
  <si>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</si>
  <si>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</si>
  <si>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</si>
  <si>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</si>
  <si>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</si>
  <si>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</si>
  <si>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</si>
  <si>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</si>
  <si>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</si>
  <si>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</si>
  <si>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</si>
  <si>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</si>
  <si>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</si>
  <si>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</si>
  <si>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</si>
  <si>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</si>
  <si>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</si>
  <si>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</si>
  <si>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</si>
  <si>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</si>
  <si>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</si>
  <si>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</si>
  <si>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</si>
  <si>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</si>
  <si>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</si>
  <si>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</si>
  <si>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</si>
  <si>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</si>
  <si>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</si>
  <si>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</si>
  <si>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</si>
  <si>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</si>
  <si>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</si>
  <si>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</si>
  <si>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</si>
  <si>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</si>
  <si>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</si>
  <si>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</si>
  <si>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</si>
  <si>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</si>
  <si>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</si>
  <si>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</si>
  <si>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</si>
  <si>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</si>
  <si>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</si>
  <si>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</si>
  <si>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</si>
  <si>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</si>
  <si>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</si>
  <si>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</si>
  <si>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</si>
  <si>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</si>
  <si>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</si>
  <si>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</si>
  <si>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</si>
  <si>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</si>
  <si>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</si>
  <si>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</si>
  <si>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</si>
  <si>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</si>
  <si>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</si>
  <si>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</si>
  <si>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</si>
  <si>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</si>
  <si>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</si>
  <si>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</si>
  <si>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</si>
  <si>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</si>
  <si>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</si>
  <si>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</si>
  <si>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</si>
  <si>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</si>
  <si>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</si>
  <si>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</si>
  <si>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</si>
  <si>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</si>
  <si>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</si>
  <si>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</si>
  <si>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</si>
  <si>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</si>
  <si>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</si>
  <si>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</si>
  <si>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</si>
  <si>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</si>
  <si>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</si>
  <si>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</si>
  <si>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</si>
  <si>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</si>
  <si>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</si>
  <si>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</si>
  <si>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</si>
  <si>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</si>
  <si>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</si>
  <si>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</si>
  <si>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</si>
  <si>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</si>
  <si>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</si>
  <si>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</si>
  <si>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</si>
  <si>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</si>
  <si>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</si>
  <si>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</si>
  <si>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</si>
  <si>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</si>
  <si>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</si>
  <si>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</si>
  <si>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</si>
  <si>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</si>
  <si>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</si>
  <si>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</si>
  <si>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</si>
  <si>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</si>
  <si>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</si>
  <si>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</si>
  <si>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</si>
  <si>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</si>
  <si>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</si>
  <si>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</si>
  <si>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</si>
  <si>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</si>
  <si>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</si>
  <si>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</si>
  <si>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</si>
  <si>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</si>
  <si>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</si>
  <si>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</si>
  <si>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</si>
  <si>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</si>
  <si>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</si>
  <si>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</si>
  <si>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</si>
  <si>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</si>
  <si>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</si>
  <si>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</si>
  <si>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</si>
  <si>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</si>
  <si>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</si>
  <si>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</si>
  <si>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</si>
  <si>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</si>
  <si>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</si>
  <si>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</si>
  <si>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</si>
  <si>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</si>
  <si>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</si>
  <si>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</si>
  <si>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</si>
  <si>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</si>
  <si>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</si>
  <si>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</si>
  <si>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</si>
  <si>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</si>
  <si>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</si>
  <si>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</si>
  <si>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</si>
  <si>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</si>
  <si>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</si>
  <si>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</si>
  <si>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</si>
  <si>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</si>
  <si>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</si>
  <si>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</si>
  <si>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</si>
  <si>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</si>
  <si>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</si>
  <si>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</si>
  <si>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</si>
  <si>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</si>
  <si>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</si>
  <si>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</si>
  <si>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</si>
  <si>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</si>
  <si>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</si>
  <si>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</si>
  <si>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</si>
  <si>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</si>
  <si>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</si>
  <si>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</si>
  <si>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</si>
  <si>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</si>
  <si>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</si>
  <si>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</si>
  <si>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</si>
  <si>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</si>
  <si>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</si>
  <si>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</si>
  <si>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</si>
  <si>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</si>
  <si>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</si>
  <si>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</si>
  <si>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</si>
  <si>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</si>
  <si>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</si>
  <si>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</si>
  <si>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</si>
  <si>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</si>
  <si>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</si>
  <si>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</si>
  <si>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</si>
  <si>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</si>
  <si>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</si>
  <si>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</si>
  <si>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</si>
  <si>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</si>
  <si>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</si>
  <si>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</si>
  <si>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</si>
  <si>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</si>
  <si>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</si>
  <si>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</si>
  <si>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</si>
  <si>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</si>
  <si>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</si>
  <si>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</si>
  <si>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</si>
  <si>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</si>
  <si>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</si>
  <si>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</si>
  <si>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</si>
  <si>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</si>
  <si>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</si>
  <si>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</si>
  <si>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</si>
  <si>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</si>
  <si>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</si>
  <si>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</si>
  <si>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</si>
  <si>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</si>
  <si>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</si>
  <si>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</si>
  <si>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</si>
  <si>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</si>
  <si>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</si>
  <si>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</si>
  <si>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</si>
  <si>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</si>
  <si>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</si>
  <si>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</si>
  <si>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</si>
  <si>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</si>
  <si>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</si>
  <si>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</si>
  <si>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</si>
  <si>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</si>
  <si>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</si>
  <si>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</si>
  <si>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</si>
  <si>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</si>
  <si>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</si>
  <si>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</si>
  <si>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</si>
  <si>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</si>
  <si>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</si>
  <si>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</si>
  <si>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</si>
  <si>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</si>
  <si>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</si>
  <si>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</si>
  <si>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</si>
  <si>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</si>
  <si>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</si>
  <si>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</si>
  <si>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</si>
  <si>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</si>
  <si>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</si>
  <si>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</si>
  <si>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</si>
  <si>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</si>
  <si>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</si>
  <si>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</si>
  <si>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</si>
  <si>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</si>
  <si>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</si>
  <si>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</si>
  <si>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</si>
  <si>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</si>
  <si>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</si>
  <si>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</si>
  <si>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</si>
  <si>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</si>
  <si>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</si>
  <si>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</si>
  <si>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</si>
  <si>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</si>
  <si>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</si>
  <si>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</si>
  <si>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</si>
  <si>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</si>
  <si>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</si>
  <si>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</si>
  <si>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</si>
  <si>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</si>
  <si>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</si>
  <si>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</si>
  <si>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</si>
  <si>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</si>
  <si>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</si>
  <si>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</si>
  <si>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</si>
  <si>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</si>
  <si>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</si>
  <si>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</si>
  <si>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</si>
  <si>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</si>
  <si>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</si>
  <si>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</si>
  <si>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</si>
  <si>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</si>
  <si>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</si>
  <si>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</si>
  <si>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</si>
  <si>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</si>
  <si>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</si>
  <si>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</si>
  <si>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</si>
  <si>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</si>
  <si>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</si>
  <si>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</si>
  <si>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</si>
  <si>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</si>
  <si>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</si>
  <si>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</si>
  <si>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</si>
  <si>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</si>
  <si>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</si>
  <si>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</si>
  <si>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</si>
  <si>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</si>
  <si>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</si>
  <si>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</si>
  <si>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</si>
  <si>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</si>
  <si>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</si>
  <si>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</si>
  <si>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</si>
  <si>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</si>
  <si>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</si>
  <si>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</si>
  <si>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</si>
  <si>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</si>
  <si>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</si>
  <si>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</si>
  <si>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</si>
  <si>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</si>
  <si>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</si>
  <si>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</si>
  <si>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</si>
  <si>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</si>
  <si>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</si>
  <si>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</si>
  <si>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</si>
  <si>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</si>
  <si>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</si>
  <si>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</si>
  <si>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</si>
  <si>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</si>
  <si>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</si>
  <si>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</si>
  <si>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</si>
  <si>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</si>
  <si>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</si>
  <si>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</si>
  <si>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</si>
  <si>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</si>
  <si>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</si>
  <si>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</si>
  <si>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</si>
  <si>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</si>
  <si>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</si>
  <si>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</si>
  <si>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</si>
  <si>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</si>
  <si>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</si>
  <si>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</si>
  <si>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</si>
  <si>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</si>
  <si>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</si>
  <si>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</si>
  <si>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</si>
  <si>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</si>
  <si>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</si>
  <si>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</si>
  <si>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</si>
  <si>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</si>
  <si>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</si>
  <si>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</si>
  <si>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</si>
  <si>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</si>
  <si>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</si>
  <si>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</si>
  <si>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</si>
  <si>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</si>
  <si>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</si>
  <si>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</si>
  <si>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</si>
  <si>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</si>
  <si>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</si>
  <si>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</si>
  <si>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</si>
  <si>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</si>
  <si>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</si>
  <si>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</si>
  <si>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</si>
  <si>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</si>
  <si>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</si>
  <si>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</si>
  <si>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</si>
  <si>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</si>
  <si>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</si>
  <si>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</si>
  <si>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</si>
  <si>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</si>
  <si>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</si>
  <si>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</si>
  <si>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</si>
  <si>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</si>
  <si>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</si>
  <si>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</si>
  <si>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</si>
  <si>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</si>
  <si>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</si>
  <si>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</si>
  <si>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</si>
  <si>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</si>
  <si>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</si>
  <si>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</si>
  <si>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</si>
  <si>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</si>
  <si>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</si>
  <si>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</si>
  <si>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</si>
  <si>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</si>
  <si>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</si>
  <si>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</si>
  <si>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</si>
  <si>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</si>
  <si>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</si>
  <si>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</si>
  <si>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</si>
  <si>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</si>
  <si>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</si>
  <si>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</si>
  <si>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</si>
  <si>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</si>
  <si>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</si>
  <si>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</si>
  <si>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</si>
  <si>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</si>
  <si>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</si>
  <si>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</si>
  <si>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</si>
  <si>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</si>
  <si>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</si>
  <si>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</si>
  <si>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</si>
  <si>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</si>
  <si>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</si>
  <si>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</si>
  <si>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</si>
  <si>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</si>
  <si>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</si>
  <si>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</si>
  <si>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</si>
  <si>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</si>
  <si>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</si>
  <si>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</si>
  <si>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</si>
  <si>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</si>
  <si>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</si>
  <si>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</si>
  <si>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</si>
  <si>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</si>
  <si>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</si>
  <si>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</si>
  <si>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</si>
  <si>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</si>
  <si>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</si>
  <si>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</si>
  <si>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</si>
  <si>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</si>
  <si>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</si>
  <si>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</si>
  <si>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</si>
  <si>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</si>
  <si>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</si>
  <si>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</si>
  <si>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</si>
  <si>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</si>
  <si>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</si>
  <si>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</si>
  <si>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</si>
  <si>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</si>
  <si>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</si>
  <si>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</si>
  <si>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</si>
  <si>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</si>
  <si>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</si>
  <si>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</si>
  <si>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</si>
  <si>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</si>
  <si>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</si>
  <si>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</si>
  <si>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</si>
  <si>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</si>
  <si>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</si>
  <si>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</si>
  <si>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</si>
  <si>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</si>
  <si>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</si>
  <si>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</si>
  <si>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</si>
  <si>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</si>
  <si>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</si>
  <si>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</si>
  <si>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</si>
  <si>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</si>
  <si>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</si>
  <si>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</si>
  <si>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</si>
  <si>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</si>
  <si>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</si>
  <si>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</si>
  <si>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</si>
  <si>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</si>
  <si>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</si>
  <si>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</si>
  <si>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</si>
  <si>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</si>
  <si>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</si>
  <si>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</si>
  <si>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</si>
  <si>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</si>
  <si>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</si>
  <si>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</si>
  <si>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</si>
  <si>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</si>
  <si>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</si>
  <si>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</si>
  <si>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</si>
  <si>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</si>
  <si>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</si>
  <si>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</si>
  <si>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</si>
  <si>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</si>
  <si>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</si>
  <si>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</si>
  <si>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</si>
  <si>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</si>
  <si>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</si>
  <si>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</si>
  <si>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</si>
  <si>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</si>
  <si>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</si>
  <si>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</si>
  <si>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</si>
  <si>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</si>
  <si>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</si>
  <si>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</si>
  <si>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</si>
  <si>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</si>
  <si>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</si>
  <si>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</si>
  <si>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</si>
  <si>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</si>
  <si>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</si>
  <si>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</si>
  <si>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</si>
  <si>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</si>
  <si>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</si>
  <si>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</si>
  <si>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</si>
  <si>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</si>
  <si>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</si>
  <si>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</si>
  <si>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</si>
  <si>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</si>
  <si>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</si>
  <si>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</si>
  <si>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</si>
  <si>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</si>
  <si>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</si>
  <si>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</si>
  <si>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</si>
  <si>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</si>
  <si>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</si>
  <si>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</si>
  <si>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</si>
  <si>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</si>
  <si>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</si>
  <si>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</si>
  <si>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</si>
  <si>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</si>
  <si>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</si>
  <si>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</si>
  <si>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</si>
  <si>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</si>
  <si>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</si>
  <si>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</si>
  <si>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</si>
  <si>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</si>
  <si>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</si>
  <si>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</si>
  <si>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</si>
  <si>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</si>
  <si>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</si>
  <si>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</si>
  <si>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</si>
  <si>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</si>
  <si>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</si>
  <si>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</si>
  <si>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</si>
  <si>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</si>
  <si>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</si>
  <si>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</si>
  <si>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</si>
  <si>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</si>
  <si>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</si>
  <si>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</si>
  <si>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</si>
  <si>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</si>
  <si>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</si>
  <si>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</si>
  <si>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</si>
  <si>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</si>
  <si>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</si>
  <si>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</si>
  <si>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</si>
  <si>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</si>
  <si>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</si>
  <si>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</si>
  <si>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</si>
  <si>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</si>
  <si>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</si>
  <si>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</si>
  <si>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</si>
  <si>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</si>
  <si>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</si>
  <si>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</si>
  <si>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</si>
  <si>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</si>
  <si>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</si>
  <si>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</si>
  <si>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</si>
  <si>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</si>
  <si>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</si>
  <si>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</si>
  <si>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</si>
  <si>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</si>
  <si>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</si>
  <si>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</si>
  <si>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</si>
  <si>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</si>
  <si>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</si>
  <si>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</si>
  <si>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</si>
  <si>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</si>
  <si>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</si>
  <si>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</si>
  <si>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</si>
  <si>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</si>
  <si>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</si>
  <si>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</si>
  <si>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</si>
  <si>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</si>
  <si>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</si>
  <si>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</si>
  <si>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</si>
  <si>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</si>
  <si>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</si>
  <si>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</si>
  <si>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</si>
  <si>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</si>
  <si>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</si>
  <si>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</si>
  <si>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</si>
  <si>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</si>
  <si>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</si>
  <si>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</si>
  <si>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</si>
  <si>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</si>
  <si>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</si>
  <si>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</si>
  <si>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</si>
  <si>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</si>
  <si>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</si>
  <si>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</si>
  <si>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</si>
  <si>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</si>
  <si>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</si>
  <si>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</si>
  <si>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</si>
  <si>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</si>
  <si>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</si>
  <si>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</si>
  <si>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</si>
  <si>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</si>
  <si>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</si>
  <si>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</si>
  <si>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</si>
  <si>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</si>
  <si>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</si>
  <si>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</si>
  <si>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</si>
  <si>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</si>
  <si>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</si>
  <si>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</si>
  <si>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</si>
  <si>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</si>
  <si>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</si>
  <si>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</si>
  <si>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</si>
  <si>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</si>
  <si>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</si>
  <si>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</si>
  <si>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</si>
  <si>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</si>
  <si>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</si>
  <si>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</si>
  <si>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</si>
  <si>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</si>
  <si>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</si>
  <si>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</si>
  <si>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</si>
  <si>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</si>
  <si>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</si>
  <si>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</si>
  <si>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</si>
  <si>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</si>
  <si>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</si>
  <si>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</si>
  <si>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</si>
  <si>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</si>
  <si>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</si>
  <si>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</si>
  <si>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</si>
  <si>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</si>
  <si>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</si>
  <si>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</si>
  <si>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</si>
  <si>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</si>
  <si>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</si>
  <si>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</si>
  <si>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</si>
  <si>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</si>
  <si>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</si>
  <si>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</si>
  <si>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</si>
  <si>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</si>
  <si>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</si>
  <si>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</si>
  <si>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</si>
  <si>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</si>
  <si>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</si>
  <si>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</si>
  <si>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</si>
  <si>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</si>
  <si>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</si>
  <si>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</si>
  <si>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</si>
  <si>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</si>
  <si>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</si>
  <si>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</si>
  <si>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</si>
  <si>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</si>
  <si>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</si>
  <si>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</si>
  <si>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</si>
  <si>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</si>
  <si>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</si>
  <si>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</si>
  <si>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</si>
  <si>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</si>
  <si>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</si>
  <si>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</si>
  <si>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</si>
  <si>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</si>
  <si>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</si>
  <si>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</si>
  <si>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</si>
  <si>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</si>
  <si>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</si>
  <si>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</si>
  <si>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</si>
  <si>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</si>
  <si>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</si>
  <si>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</si>
  <si>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</si>
  <si>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</si>
  <si>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</si>
  <si>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</si>
  <si>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</si>
  <si>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</si>
  <si>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</si>
  <si>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</si>
  <si>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</si>
  <si>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</si>
  <si>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</si>
  <si>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</si>
  <si>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</si>
  <si>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</si>
  <si>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</si>
  <si>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</si>
  <si>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</si>
  <si>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</si>
  <si>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</si>
  <si>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</si>
  <si>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</si>
  <si>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</si>
  <si>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</si>
  <si>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</si>
  <si>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</si>
  <si>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</si>
  <si>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</si>
  <si>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</si>
  <si>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</si>
  <si>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</si>
  <si>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</si>
  <si>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</si>
  <si>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</si>
  <si>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</si>
  <si>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</si>
  <si>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</si>
  <si>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</si>
  <si>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</si>
  <si>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</si>
  <si>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</si>
  <si>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</si>
  <si>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</si>
  <si>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</si>
  <si>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</si>
  <si>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</si>
  <si>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</si>
  <si>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</si>
  <si>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</si>
  <si>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</si>
  <si>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</si>
  <si>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</si>
  <si>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</si>
  <si>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</si>
  <si>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</si>
  <si>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</si>
  <si>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</si>
  <si>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</si>
  <si>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</si>
  <si>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</si>
  <si>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</si>
  <si>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</si>
  <si>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</si>
  <si>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</si>
  <si>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</si>
  <si>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</si>
  <si>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</si>
  <si>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</si>
  <si>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</si>
  <si>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</si>
  <si>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</si>
  <si>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</si>
  <si>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</si>
  <si>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</si>
  <si>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</si>
  <si>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</si>
  <si>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</si>
  <si>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</si>
  <si>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</si>
  <si>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</si>
  <si>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</si>
  <si>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</si>
  <si>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</si>
  <si>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</si>
  <si>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</si>
  <si>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</si>
  <si>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</si>
  <si>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</si>
  <si>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</si>
  <si>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</si>
  <si>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</si>
  <si>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</si>
  <si>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</si>
  <si>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</si>
  <si>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</si>
  <si>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</si>
  <si>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</si>
  <si>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</si>
  <si>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</si>
  <si>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</si>
  <si>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</si>
  <si>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</si>
  <si>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</si>
  <si>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</si>
  <si>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</si>
  <si>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</si>
  <si>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</si>
  <si>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</si>
  <si>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</si>
  <si>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</si>
  <si>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</si>
  <si>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</si>
  <si>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</si>
  <si>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</si>
  <si>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</si>
  <si>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</si>
  <si>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</si>
  <si>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</si>
  <si>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</si>
  <si>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</si>
  <si>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</si>
  <si>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</si>
  <si>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</si>
  <si>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</si>
  <si>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</si>
  <si>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</si>
  <si>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</si>
  <si>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</si>
  <si>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</si>
  <si>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</si>
  <si>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</si>
  <si>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</si>
  <si>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</si>
  <si>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</si>
  <si>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</si>
  <si>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</si>
  <si>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</si>
  <si>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</si>
  <si>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</si>
  <si>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</si>
  <si>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</si>
  <si>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</si>
  <si>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</si>
  <si>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</si>
  <si>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</si>
  <si>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</si>
  <si>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</si>
  <si>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</si>
  <si>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</si>
  <si>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</si>
  <si>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</si>
  <si>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</si>
  <si>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</si>
  <si>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</si>
  <si>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</si>
  <si>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</si>
  <si>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</si>
  <si>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</si>
  <si>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</si>
  <si>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</si>
  <si>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</si>
  <si>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</si>
  <si>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</si>
  <si>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</si>
  <si>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</si>
  <si>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</si>
  <si>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</si>
  <si>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</si>
  <si>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</si>
  <si>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</si>
  <si>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</si>
  <si>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</si>
  <si>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</si>
  <si>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</si>
  <si>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</si>
  <si>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</si>
  <si>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</si>
  <si>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</si>
  <si>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</si>
  <si>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</si>
  <si>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</si>
  <si>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</si>
  <si>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</si>
  <si>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</si>
  <si>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</si>
  <si>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</si>
  <si>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</si>
  <si>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</si>
  <si>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</si>
  <si>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</si>
  <si>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</si>
  <si>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</si>
  <si>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</si>
  <si>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</si>
  <si>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</si>
  <si>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</si>
  <si>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</si>
  <si>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</si>
  <si>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</si>
  <si>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</si>
  <si>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</si>
  <si>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</si>
  <si>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</si>
  <si>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</si>
  <si>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</si>
  <si>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</si>
  <si>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</si>
  <si>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</si>
  <si>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</si>
  <si>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</si>
  <si>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</si>
  <si>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</si>
  <si>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</si>
  <si>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</si>
  <si>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</si>
  <si>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</si>
  <si>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</si>
  <si>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</si>
  <si>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</si>
  <si>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</si>
  <si>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</si>
  <si>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</si>
  <si>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</si>
  <si>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</si>
  <si>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</si>
  <si>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</si>
  <si>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</si>
  <si>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</si>
  <si>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</si>
  <si>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</si>
  <si>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</si>
  <si>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</si>
  <si>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</si>
  <si>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</si>
  <si>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</si>
  <si>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</si>
  <si>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</si>
  <si>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</si>
  <si>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</si>
  <si>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</si>
  <si>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</si>
  <si>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</si>
  <si>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</si>
  <si>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</si>
  <si>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</si>
  <si>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</si>
  <si>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</si>
  <si>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</si>
  <si>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</si>
  <si>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</si>
  <si>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</si>
  <si>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</si>
  <si>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</si>
  <si>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</si>
  <si>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</si>
  <si>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</si>
  <si>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</si>
  <si>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</si>
  <si>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</si>
  <si>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</si>
  <si>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</si>
  <si>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</si>
  <si>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</si>
  <si>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</si>
  <si>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</si>
  <si>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</si>
  <si>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</si>
  <si>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</si>
  <si>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</si>
  <si>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</si>
  <si>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</si>
  <si>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</si>
  <si>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</si>
  <si>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</si>
  <si>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</si>
  <si>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</si>
  <si>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</si>
  <si>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</si>
  <si>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</si>
  <si>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</si>
  <si>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</si>
  <si>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</si>
  <si>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</si>
  <si>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</si>
  <si>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</si>
  <si>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</si>
  <si>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</si>
  <si>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</si>
  <si>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</si>
  <si>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</si>
  <si>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</si>
  <si>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</si>
  <si>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</si>
  <si>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</si>
  <si>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</si>
  <si>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</si>
  <si>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</si>
  <si>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</si>
  <si>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</si>
  <si>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</si>
  <si>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</si>
  <si>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</si>
  <si>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</si>
  <si>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</si>
  <si>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</si>
  <si>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</si>
  <si>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</si>
  <si>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</si>
  <si>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</si>
  <si>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</si>
  <si>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</si>
  <si>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</si>
  <si>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</si>
  <si>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</si>
  <si>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</si>
  <si>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</si>
  <si>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</si>
  <si>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</si>
  <si>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</si>
  <si>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</si>
  <si>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</si>
  <si>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</si>
  <si>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</si>
  <si>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</si>
  <si>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</si>
  <si>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</si>
  <si>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</si>
  <si>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</si>
  <si>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</si>
  <si>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</si>
  <si>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</si>
  <si>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</si>
  <si>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</si>
  <si>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</si>
  <si>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</si>
  <si>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</si>
  <si>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</si>
  <si>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</si>
  <si>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</si>
  <si>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</si>
  <si>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</si>
  <si>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</si>
  <si>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</si>
  <si>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</si>
  <si>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</si>
  <si>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</si>
  <si>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</si>
  <si>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</si>
  <si>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</si>
  <si>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</si>
  <si>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</si>
  <si>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</si>
  <si>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</si>
  <si>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</si>
  <si>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</si>
  <si>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</si>
  <si>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</si>
  <si>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</si>
  <si>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</si>
  <si>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</si>
  <si>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</si>
  <si>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</si>
  <si>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</si>
  <si>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</si>
  <si>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</si>
  <si>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</si>
  <si>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</si>
  <si>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</si>
  <si>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</si>
  <si>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</si>
  <si>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</si>
  <si>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</si>
  <si>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</si>
  <si>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</si>
  <si>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</si>
  <si>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</si>
  <si>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</si>
  <si>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</si>
  <si>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</si>
  <si>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</si>
  <si>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</si>
  <si>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</si>
  <si>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</si>
  <si>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</si>
  <si>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</si>
  <si>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</si>
  <si>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</si>
  <si>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</si>
  <si>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</si>
  <si>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</si>
  <si>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</si>
  <si>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</si>
  <si>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</si>
  <si>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</si>
  <si>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</si>
  <si>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</si>
  <si>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</si>
  <si>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</si>
  <si>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</si>
  <si>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</si>
  <si>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</si>
  <si>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</si>
  <si>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</si>
  <si>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</si>
  <si>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</si>
  <si>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</si>
  <si>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</si>
  <si>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</si>
  <si>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</si>
  <si>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</si>
  <si>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</si>
  <si>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</si>
  <si>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</si>
  <si>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</si>
  <si>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</si>
  <si>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</si>
  <si>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</si>
  <si>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</si>
  <si>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</si>
  <si>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</si>
  <si>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</si>
  <si>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</si>
  <si>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</si>
  <si>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</si>
  <si>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</si>
  <si>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</si>
  <si>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</si>
  <si>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</si>
  <si>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</si>
  <si>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</si>
  <si>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</si>
  <si>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</si>
  <si>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</si>
  <si>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</si>
  <si>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</si>
  <si>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</si>
  <si>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</si>
  <si>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</si>
  <si>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</si>
  <si>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</si>
  <si>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</si>
  <si>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</si>
  <si>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</si>
  <si>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</si>
  <si>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</si>
  <si>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</si>
  <si>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</si>
  <si>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</si>
  <si>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</si>
  <si>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</si>
  <si>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</si>
  <si>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</si>
  <si>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</si>
  <si>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</si>
  <si>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</si>
  <si>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</si>
  <si>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</si>
  <si>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</si>
  <si>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</si>
  <si>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</si>
  <si>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</si>
  <si>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</si>
  <si>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</si>
  <si>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</si>
  <si>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</si>
  <si>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</si>
  <si>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</si>
  <si>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</si>
  <si>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</si>
  <si>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</si>
  <si>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</si>
  <si>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</si>
  <si>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</si>
  <si>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</si>
  <si>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</si>
  <si>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</si>
  <si>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</si>
  <si>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</si>
  <si>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</si>
  <si>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</si>
  <si>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</si>
  <si>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</si>
  <si>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</si>
  <si>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</si>
  <si>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</si>
  <si>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</si>
  <si>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</si>
  <si>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</si>
  <si>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</si>
  <si>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</si>
  <si>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</si>
  <si>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</si>
  <si>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</si>
  <si>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</si>
  <si>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</si>
  <si>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</si>
  <si>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</si>
  <si>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</si>
  <si>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</si>
  <si>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</si>
  <si>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</si>
  <si>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</si>
  <si>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</si>
  <si>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</si>
  <si>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</si>
  <si>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</si>
  <si>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</si>
  <si>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</si>
  <si>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</si>
  <si>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</si>
  <si>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</si>
  <si>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</si>
  <si>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</si>
  <si>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</si>
  <si>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</si>
  <si>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</si>
  <si>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</si>
  <si>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</si>
  <si>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</si>
  <si>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</si>
  <si>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</si>
  <si>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</si>
  <si>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</si>
  <si>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</si>
  <si>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</si>
  <si>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</si>
  <si>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</si>
  <si>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</si>
  <si>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</si>
  <si>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</si>
  <si>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</si>
  <si>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</si>
  <si>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</si>
  <si>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</si>
  <si>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</si>
  <si>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</si>
  <si>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</si>
  <si>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</si>
  <si>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</si>
  <si>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</si>
  <si>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</si>
  <si>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</si>
  <si>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</si>
  <si>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</si>
  <si>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</si>
  <si>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</si>
  <si>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</si>
  <si>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</si>
  <si>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</si>
  <si>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</si>
  <si>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</si>
  <si>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</si>
  <si>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</si>
  <si>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</si>
  <si>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</si>
  <si>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</si>
  <si>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</si>
  <si>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</si>
  <si>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</si>
  <si>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</si>
  <si>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</si>
  <si>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</si>
  <si>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</si>
  <si>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</si>
  <si>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</si>
  <si>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</si>
  <si>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</si>
  <si>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</si>
  <si>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</si>
  <si>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</si>
  <si>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</si>
  <si>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</si>
  <si>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</si>
  <si>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</si>
  <si>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</si>
  <si>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</si>
  <si>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</si>
  <si>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</si>
  <si>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</si>
  <si>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</si>
  <si>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</si>
  <si>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</si>
  <si>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</si>
  <si>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</si>
  <si>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</si>
  <si>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</si>
  <si>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</si>
  <si>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</si>
  <si>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</si>
  <si>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</si>
  <si>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</si>
  <si>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</si>
  <si>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</si>
  <si>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</si>
  <si>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</si>
  <si>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</si>
  <si>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</si>
  <si>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</si>
  <si>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</si>
  <si>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</si>
  <si>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</si>
  <si>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</si>
  <si>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</si>
  <si>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</si>
  <si>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</si>
  <si>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</si>
  <si>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</si>
  <si>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</si>
  <si>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</si>
  <si>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</si>
  <si>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</si>
  <si>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</si>
  <si>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</si>
  <si>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</si>
  <si>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</si>
  <si>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</si>
  <si>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</si>
  <si>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</si>
  <si>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</si>
  <si>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</si>
  <si>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</si>
  <si>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</si>
  <si>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</si>
  <si>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</si>
  <si>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</si>
  <si>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</si>
  <si>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</si>
  <si>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</si>
  <si>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</si>
  <si>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</si>
  <si>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</si>
  <si>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</si>
  <si>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</si>
  <si>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</si>
  <si>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</si>
  <si>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</si>
  <si>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</si>
  <si>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</si>
  <si>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</si>
  <si>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</si>
  <si>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</si>
  <si>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</si>
  <si>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</si>
  <si>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</si>
  <si>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</si>
  <si>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</si>
  <si>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</si>
  <si>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</si>
  <si>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</si>
  <si>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</si>
  <si>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</si>
  <si>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</si>
  <si>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</si>
  <si>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</si>
  <si>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</si>
  <si>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</si>
  <si>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</si>
  <si>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</si>
  <si>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</si>
  <si>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</si>
  <si>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</si>
  <si>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</si>
  <si>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</si>
  <si>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</si>
  <si>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</si>
  <si>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</si>
  <si>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</si>
  <si>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</si>
  <si>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</si>
  <si>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</si>
  <si>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</si>
  <si>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</si>
  <si>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</si>
  <si>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</si>
  <si>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</si>
  <si>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</si>
  <si>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</si>
  <si>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</si>
  <si>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</si>
  <si>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</si>
  <si>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</si>
  <si>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</si>
  <si>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</si>
  <si>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</si>
  <si>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</si>
  <si>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</si>
  <si>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</si>
  <si>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</si>
  <si>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</si>
  <si>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</si>
  <si>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</si>
  <si>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</si>
  <si>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</si>
  <si>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</si>
  <si>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</si>
  <si>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</si>
  <si>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</si>
  <si>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</si>
  <si>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</si>
  <si>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</si>
  <si>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</si>
  <si>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</si>
  <si>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</si>
  <si>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</si>
  <si>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</si>
  <si>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</si>
  <si>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</si>
  <si>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</si>
  <si>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</si>
  <si>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</si>
  <si>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</si>
  <si>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</si>
  <si>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</si>
  <si>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</si>
  <si>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</si>
  <si>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</si>
  <si>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</si>
  <si>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</si>
  <si>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</si>
  <si>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</si>
  <si>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</si>
  <si>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</si>
  <si>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</si>
  <si>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</si>
  <si>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</si>
  <si>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</si>
  <si>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</si>
  <si>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</si>
  <si>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</si>
  <si>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</si>
  <si>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</si>
  <si>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</si>
  <si>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</si>
  <si>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</si>
  <si>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</si>
  <si>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</si>
  <si>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</si>
  <si>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</si>
  <si>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</si>
  <si>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</si>
  <si>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</si>
  <si>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</si>
  <si>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</si>
  <si>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</si>
  <si>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</si>
  <si>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</si>
  <si>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</si>
  <si>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</si>
  <si>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</si>
  <si>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</si>
  <si>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</si>
  <si>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</si>
  <si>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</si>
  <si>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</si>
  <si>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</si>
  <si>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</si>
  <si>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</si>
  <si>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</si>
  <si>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</si>
  <si>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</si>
  <si>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</si>
  <si>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</si>
  <si>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</si>
  <si>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</si>
  <si>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</si>
  <si>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</si>
  <si>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</si>
  <si>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</si>
  <si>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</si>
  <si>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</si>
  <si>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</si>
  <si>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</si>
  <si>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</si>
  <si>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</si>
  <si>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</si>
  <si>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</si>
  <si>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</si>
  <si>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</si>
  <si>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</si>
  <si>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</si>
  <si>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</si>
  <si>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</si>
  <si>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</si>
  <si>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</si>
  <si>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</si>
  <si>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</si>
  <si>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</si>
  <si>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</si>
  <si>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</si>
  <si>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</si>
  <si>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</si>
  <si>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</si>
  <si>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</si>
  <si>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</si>
  <si>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</si>
  <si>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</si>
  <si>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</si>
  <si>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</si>
  <si>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</si>
  <si>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</si>
  <si>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</si>
  <si>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</si>
  <si>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</si>
  <si>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</si>
  <si>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</si>
  <si>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</si>
  <si>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</si>
  <si>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</si>
  <si>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</si>
  <si>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</si>
  <si>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</si>
  <si>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</si>
  <si>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</si>
  <si>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</si>
  <si>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</si>
  <si>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</si>
  <si>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</si>
  <si>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</si>
  <si>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</si>
  <si>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</si>
  <si>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</si>
  <si>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</si>
  <si>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</si>
  <si>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</si>
  <si>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</si>
  <si>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</si>
  <si>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</si>
  <si>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</si>
  <si>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</si>
  <si>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</si>
  <si>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</si>
  <si>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</si>
  <si>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</si>
  <si>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</si>
  <si>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</si>
  <si>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</si>
  <si>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</si>
  <si>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</si>
  <si>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</si>
  <si>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</si>
  <si>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</si>
  <si>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</si>
  <si>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</si>
  <si>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</si>
  <si>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</si>
  <si>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</si>
  <si>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</si>
  <si>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</si>
  <si>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</si>
  <si>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</si>
  <si>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</si>
  <si>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</si>
  <si>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</si>
  <si>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</si>
  <si>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</si>
  <si>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</si>
  <si>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</si>
  <si>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</si>
  <si>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</si>
  <si>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</si>
  <si>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</si>
  <si>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</si>
  <si>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</si>
  <si>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</si>
  <si>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</si>
  <si>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</si>
  <si>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</si>
  <si>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</si>
  <si>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</si>
  <si>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</si>
  <si>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</si>
  <si>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</si>
  <si>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</si>
  <si>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</si>
  <si>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</si>
  <si>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</si>
  <si>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</si>
  <si>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</si>
  <si>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</si>
  <si>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</si>
  <si>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</si>
  <si>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</si>
  <si>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</si>
  <si>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</si>
  <si>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</si>
  <si>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</si>
  <si>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</si>
  <si>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</si>
  <si>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</si>
  <si>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</si>
  <si>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</si>
  <si>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</si>
  <si>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</si>
  <si>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</si>
  <si>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</si>
  <si>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</si>
  <si>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</si>
  <si>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</si>
  <si>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</si>
  <si>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</si>
  <si>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</si>
  <si>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</si>
  <si>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</si>
  <si>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</si>
  <si>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</si>
  <si>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</si>
  <si>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</si>
  <si>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</si>
  <si>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</si>
  <si>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</si>
  <si>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</si>
  <si>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</si>
  <si>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</si>
  <si>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</si>
  <si>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</si>
  <si>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</si>
  <si>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</si>
  <si>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</si>
  <si>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</si>
  <si>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</si>
  <si>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</si>
  <si>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</si>
  <si>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</si>
  <si>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</si>
  <si>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</si>
  <si>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</si>
  <si>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</si>
  <si>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</si>
  <si>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</si>
  <si>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</si>
  <si>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</si>
  <si>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</si>
  <si>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</si>
  <si>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</si>
  <si>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</si>
  <si>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</si>
  <si>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</si>
  <si>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</si>
  <si>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</si>
  <si>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</si>
  <si>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</si>
  <si>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</si>
  <si>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</si>
  <si>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</si>
  <si>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</si>
  <si>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</si>
  <si>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</si>
  <si>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</si>
  <si>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</si>
  <si>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</si>
  <si>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</si>
  <si>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</si>
  <si>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</si>
  <si>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</si>
  <si>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</si>
  <si>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</si>
  <si>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</si>
  <si>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</si>
  <si>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</si>
  <si>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</si>
  <si>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</si>
  <si>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</si>
  <si>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</si>
  <si>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</si>
  <si>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</si>
  <si>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</si>
  <si>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</si>
  <si>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</si>
  <si>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</si>
  <si>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</si>
  <si>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</si>
  <si>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</si>
  <si>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</si>
  <si>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</si>
  <si>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</si>
  <si>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</si>
  <si>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</si>
  <si>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</si>
  <si>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</si>
  <si>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</si>
  <si>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</si>
  <si>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</si>
  <si>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</si>
  <si>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</si>
  <si>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</si>
  <si>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</si>
  <si>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</si>
  <si>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</si>
  <si>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</si>
  <si>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</si>
  <si>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</si>
  <si>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</si>
  <si>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</si>
  <si>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</si>
  <si>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</si>
  <si>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</si>
  <si>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</si>
  <si>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</si>
  <si>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</si>
  <si>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</si>
  <si>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</si>
  <si>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</si>
  <si>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</si>
  <si>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</si>
  <si>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</si>
  <si>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</si>
  <si>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</si>
  <si>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</si>
  <si>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</si>
  <si>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</si>
  <si>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</si>
  <si>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</si>
  <si>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</si>
  <si>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</si>
  <si>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</si>
  <si>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</si>
  <si>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</si>
  <si>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</si>
  <si>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</si>
  <si>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</si>
  <si>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</si>
  <si>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</si>
  <si>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</si>
  <si>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</si>
  <si>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</si>
  <si>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</si>
  <si>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</si>
  <si>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</si>
  <si>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</si>
  <si>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</si>
  <si>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</si>
  <si>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</si>
  <si>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</si>
  <si>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</si>
  <si>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</si>
  <si>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</si>
  <si>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</si>
  <si>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</si>
  <si>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</si>
  <si>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</si>
  <si>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</si>
  <si>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</si>
  <si>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</si>
  <si>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</si>
  <si>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</si>
  <si>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</si>
  <si>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</si>
  <si>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</si>
  <si>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</si>
  <si>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</si>
  <si>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</si>
  <si>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</si>
  <si>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</si>
  <si>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</si>
  <si>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</si>
  <si>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</si>
  <si>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</si>
  <si>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</si>
  <si>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</si>
  <si>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</si>
  <si>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</si>
  <si>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</si>
  <si>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</si>
  <si>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</si>
  <si>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</si>
  <si>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</si>
  <si>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</si>
  <si>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</si>
  <si>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</si>
  <si>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</si>
  <si>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</si>
  <si>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</si>
  <si>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</si>
  <si>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</si>
  <si>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</si>
  <si>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</si>
  <si>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</si>
  <si>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</si>
  <si>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</si>
  <si>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</si>
  <si>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</si>
  <si>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</si>
  <si>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</si>
  <si>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</si>
  <si>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</si>
  <si>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</si>
  <si>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</si>
  <si>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</si>
  <si>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</si>
  <si>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</si>
  <si>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</si>
  <si>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</si>
  <si>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</si>
  <si>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</si>
  <si>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</si>
  <si>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</si>
  <si>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</si>
  <si>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</si>
  <si>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</si>
  <si>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</si>
  <si>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</si>
  <si>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</si>
  <si>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</si>
  <si>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</si>
  <si>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</si>
  <si>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</si>
  <si>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</si>
  <si>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</si>
  <si>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</si>
  <si>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</si>
  <si>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</si>
  <si>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</si>
  <si>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</si>
  <si>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</si>
  <si>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</si>
  <si>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</si>
  <si>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</si>
  <si>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</si>
  <si>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</si>
  <si>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</si>
  <si>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</si>
  <si>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</si>
  <si>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</si>
  <si>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</si>
  <si>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</si>
  <si>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</si>
  <si>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</si>
  <si>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</si>
  <si>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</si>
  <si>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</si>
  <si>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</si>
  <si>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</si>
  <si>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</si>
  <si>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</si>
  <si>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</si>
  <si>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</si>
  <si>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</si>
  <si>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</si>
  <si>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</si>
  <si>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</si>
  <si>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</si>
  <si>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</si>
  <si>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</si>
  <si>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</si>
  <si>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</si>
  <si>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</si>
  <si>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</si>
  <si>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</si>
  <si>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</si>
  <si>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</si>
  <si>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</si>
  <si>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</si>
  <si>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</si>
  <si>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</si>
  <si>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</si>
  <si>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</si>
  <si>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</si>
  <si>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</si>
  <si>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</si>
  <si>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</si>
  <si>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</si>
  <si>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</si>
  <si>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</si>
  <si>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</si>
  <si>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</si>
  <si>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</si>
  <si>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</si>
  <si>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</si>
  <si>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</si>
  <si>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</si>
  <si>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</si>
  <si>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</si>
  <si>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</si>
  <si>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</si>
  <si>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</si>
  <si>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</si>
  <si>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</si>
  <si>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</si>
  <si>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</si>
  <si>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</si>
  <si>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</si>
  <si>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</si>
  <si>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</si>
  <si>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</si>
  <si>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</si>
  <si>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</si>
  <si>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</si>
  <si>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</si>
  <si>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</si>
  <si>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</si>
  <si>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</si>
  <si>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</si>
  <si>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</si>
  <si>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</si>
  <si>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</si>
  <si>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</si>
  <si>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</si>
  <si>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</si>
  <si>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</si>
  <si>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</si>
  <si>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</si>
  <si>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</si>
  <si>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</si>
  <si>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</si>
  <si>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</si>
  <si>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</si>
  <si>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</si>
  <si>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</si>
  <si>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</si>
  <si>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</si>
  <si>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</si>
  <si>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</si>
  <si>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</si>
  <si>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</si>
  <si>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</si>
  <si>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</si>
  <si>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</si>
  <si>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</si>
  <si>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</si>
  <si>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</si>
  <si>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</si>
  <si>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</si>
  <si>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</si>
  <si>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</si>
  <si>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</si>
  <si>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</si>
  <si>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</si>
  <si>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</si>
  <si>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</si>
  <si>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</si>
  <si>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</si>
  <si>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</si>
  <si>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</si>
  <si>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</si>
  <si>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</si>
  <si>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</si>
  <si>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</si>
  <si>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</si>
  <si>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</si>
  <si>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</si>
  <si>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</si>
  <si>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</si>
  <si>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</si>
  <si>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</si>
  <si>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</si>
  <si>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</si>
  <si>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</si>
  <si>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</si>
  <si>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</si>
  <si>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</si>
  <si>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</si>
  <si>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</si>
  <si>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</si>
  <si>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</si>
  <si>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</si>
  <si>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</si>
  <si>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</si>
  <si>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</si>
  <si>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</si>
  <si>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</si>
  <si>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</si>
  <si>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</si>
  <si>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</si>
  <si>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</si>
  <si>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</si>
  <si>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</si>
  <si>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</si>
  <si>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</si>
  <si>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</si>
  <si>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</si>
  <si>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</si>
  <si>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</si>
  <si>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</si>
  <si>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</si>
  <si>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</si>
  <si>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</si>
  <si>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</si>
  <si>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</si>
  <si>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</si>
  <si>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</si>
  <si>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</si>
  <si>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</si>
  <si>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</si>
  <si>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</si>
  <si>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</si>
  <si>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</si>
  <si>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</si>
  <si>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</si>
  <si>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</si>
  <si>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</si>
  <si>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</si>
  <si>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</si>
  <si>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</si>
  <si>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</si>
  <si>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</si>
  <si>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</si>
  <si>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</si>
  <si>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</si>
  <si>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</si>
  <si>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</si>
  <si>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</si>
  <si>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</si>
  <si>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</si>
  <si>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</si>
  <si>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</si>
  <si>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</si>
  <si>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</si>
  <si>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</si>
  <si>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</si>
  <si>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</si>
  <si>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</si>
  <si>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</si>
  <si>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</si>
  <si>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</si>
  <si>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</si>
  <si>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</si>
  <si>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</si>
  <si>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</si>
  <si>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</si>
  <si>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</si>
  <si>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</si>
  <si>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</si>
  <si>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</si>
  <si>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</si>
  <si>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</si>
  <si>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</si>
  <si>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</si>
  <si>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</si>
  <si>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</si>
  <si>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</si>
  <si>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</si>
  <si>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</si>
  <si>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</si>
  <si>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</si>
  <si>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</si>
  <si>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</si>
  <si>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</si>
  <si>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</si>
  <si>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</si>
  <si>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</si>
  <si>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</si>
  <si>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</si>
  <si>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</si>
  <si>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</si>
  <si>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</si>
  <si>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</si>
  <si>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</si>
  <si>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</si>
  <si>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</si>
  <si>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</si>
  <si>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</si>
  <si>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</si>
  <si>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</si>
  <si>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</si>
  <si>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</si>
  <si>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</si>
  <si>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</si>
  <si>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</si>
  <si>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</si>
  <si>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</si>
  <si>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</si>
  <si>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</si>
  <si>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</si>
  <si>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</si>
  <si>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</si>
  <si>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</si>
  <si>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</si>
  <si>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</si>
  <si>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</si>
  <si>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</si>
  <si>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</si>
  <si>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</si>
  <si>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</si>
  <si>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</si>
  <si>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</si>
  <si>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</si>
  <si>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</si>
  <si>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</si>
  <si>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</si>
  <si>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</si>
  <si>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</si>
  <si>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</si>
  <si>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</si>
  <si>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</si>
  <si>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</si>
  <si>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</si>
  <si>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</si>
  <si>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</si>
  <si>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</si>
  <si>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</si>
  <si>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</si>
  <si>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</si>
  <si>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</si>
  <si>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</si>
  <si>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</si>
  <si>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</si>
  <si>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</si>
  <si>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</si>
  <si>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</si>
  <si>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</si>
  <si>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</si>
  <si>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</si>
  <si>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</si>
  <si>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</si>
  <si>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</si>
  <si>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</si>
  <si>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</si>
  <si>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</si>
  <si>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</si>
  <si>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</si>
  <si>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</si>
  <si>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</si>
  <si>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</si>
  <si>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</si>
  <si>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</si>
  <si>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</si>
  <si>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</si>
  <si>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</si>
  <si>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</si>
  <si>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</si>
  <si>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</si>
  <si>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</si>
  <si>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</si>
  <si>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</si>
  <si>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</si>
  <si>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</si>
  <si>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</si>
  <si>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</si>
  <si>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</si>
  <si>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</si>
  <si>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</si>
  <si>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</si>
  <si>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</si>
  <si>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</si>
  <si>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</si>
  <si>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</si>
  <si>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</si>
  <si>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</si>
  <si>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</si>
  <si>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</si>
  <si>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</si>
  <si>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</si>
  <si>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</si>
  <si>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</si>
  <si>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</si>
  <si>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</si>
  <si>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</si>
  <si>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</si>
  <si>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</si>
  <si>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</si>
  <si>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</si>
  <si>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</si>
  <si>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</si>
  <si>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</si>
  <si>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</si>
  <si>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</si>
  <si>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</si>
  <si>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</si>
  <si>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</si>
  <si>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</si>
  <si>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</si>
  <si>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</si>
  <si>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</si>
  <si>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</si>
  <si>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</si>
  <si>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</si>
  <si>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</si>
  <si>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</si>
  <si>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</si>
  <si>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</si>
  <si>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</si>
  <si>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</si>
  <si>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</si>
  <si>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</si>
  <si>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</si>
  <si>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</si>
  <si>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</si>
  <si>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</si>
  <si>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</si>
  <si>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</si>
  <si>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</si>
  <si>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</si>
  <si>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</si>
  <si>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</si>
  <si>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</si>
  <si>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</si>
  <si>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</si>
  <si>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</si>
  <si>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</si>
  <si>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</si>
  <si>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</si>
  <si>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</si>
  <si>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</si>
  <si>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</si>
  <si>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</si>
  <si>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</si>
  <si>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</si>
  <si>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</si>
  <si>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</si>
  <si>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</si>
  <si>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</si>
  <si>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</si>
  <si>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</si>
  <si>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</si>
  <si>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</si>
  <si>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</si>
  <si>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</si>
  <si>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</si>
  <si>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</si>
  <si>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</si>
  <si>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</si>
  <si>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</si>
  <si>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</si>
  <si>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</si>
  <si>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</si>
  <si>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</si>
  <si>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</si>
  <si>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</si>
  <si>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</si>
  <si>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</si>
  <si>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</si>
  <si>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</si>
  <si>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</si>
  <si>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</si>
  <si>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</si>
  <si>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</si>
  <si>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</si>
  <si>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</si>
  <si>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</si>
  <si>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</si>
  <si>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</si>
  <si>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</si>
  <si>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</si>
  <si>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</si>
  <si>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</si>
  <si>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</si>
  <si>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</si>
  <si>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</si>
  <si>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</si>
  <si>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</si>
  <si>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</si>
  <si>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</si>
  <si>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</si>
  <si>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</si>
  <si>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</si>
  <si>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</si>
  <si>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</si>
  <si>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</si>
  <si>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</si>
  <si>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</si>
  <si>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</si>
  <si>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</si>
  <si>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</si>
  <si>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</si>
  <si>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</si>
  <si>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</si>
  <si>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</si>
  <si>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</si>
  <si>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</si>
  <si>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</si>
  <si>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</si>
  <si>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</si>
  <si>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</si>
  <si>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</si>
  <si>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</si>
  <si>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</si>
  <si>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</si>
  <si>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</si>
  <si>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</si>
  <si>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</si>
  <si>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</si>
  <si>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</si>
  <si>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</si>
  <si>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</si>
  <si>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</si>
  <si>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</si>
  <si>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</si>
  <si>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</si>
  <si>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</si>
  <si>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</si>
  <si>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</si>
  <si>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</si>
  <si>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</si>
  <si>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</si>
  <si>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</si>
  <si>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</si>
  <si>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</si>
  <si>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</si>
  <si>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</si>
  <si>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</si>
  <si>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</si>
  <si>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</si>
  <si>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</si>
  <si>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</si>
  <si>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</si>
  <si>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</si>
  <si>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</si>
  <si>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</si>
  <si>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</si>
  <si>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</si>
  <si>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</si>
  <si>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</si>
  <si>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</si>
  <si>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</si>
  <si>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</si>
  <si>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</si>
  <si>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</si>
  <si>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</si>
  <si>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</si>
  <si>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</si>
  <si>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</si>
  <si>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</si>
  <si>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</si>
  <si>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</si>
  <si>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</si>
  <si>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</si>
  <si>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</si>
  <si>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</si>
  <si>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</si>
  <si>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</si>
  <si>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</si>
  <si>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</si>
  <si>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</si>
  <si>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</si>
  <si>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</si>
  <si>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</si>
  <si>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</si>
  <si>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</si>
  <si>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</si>
  <si>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</si>
  <si>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</si>
  <si>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</si>
  <si>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</si>
  <si>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</si>
  <si>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</si>
  <si>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</si>
  <si>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</si>
  <si>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</si>
  <si>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</si>
  <si>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</si>
  <si>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</si>
  <si>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</si>
  <si>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</si>
  <si>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</si>
  <si>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</si>
  <si>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</si>
  <si>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</si>
  <si>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</si>
  <si>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</si>
  <si>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</si>
  <si>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</si>
  <si>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</si>
  <si>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</si>
  <si>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</si>
  <si>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</si>
  <si>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</si>
  <si>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</si>
  <si>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</si>
  <si>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</si>
  <si>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</si>
  <si>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</si>
  <si>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</si>
  <si>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</si>
  <si>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</si>
  <si>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</si>
  <si>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</si>
  <si>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</si>
  <si>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</si>
  <si>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</si>
  <si>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</si>
  <si>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</si>
  <si>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</si>
  <si>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</si>
  <si>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</si>
  <si>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</si>
  <si>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</si>
  <si>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</si>
  <si>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</si>
  <si>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</si>
  <si>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</si>
  <si>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</si>
  <si>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</si>
  <si>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</si>
  <si>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</si>
  <si>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</si>
  <si>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</si>
  <si>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</si>
  <si>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</si>
  <si>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</si>
  <si>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</si>
  <si>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</si>
  <si>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</si>
  <si>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</si>
  <si>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</si>
  <si>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</si>
  <si>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</si>
  <si>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</si>
  <si>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</si>
  <si>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</si>
  <si>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</si>
  <si>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</si>
  <si>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</si>
  <si>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</si>
  <si>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</si>
  <si>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</si>
  <si>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</si>
  <si>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</si>
  <si>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</si>
  <si>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</si>
  <si>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</si>
  <si>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</si>
  <si>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</si>
  <si>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</si>
  <si>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</si>
  <si>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</si>
  <si>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</si>
  <si>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</si>
  <si>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</si>
  <si>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</si>
  <si>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</si>
  <si>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</si>
  <si>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</si>
  <si>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</si>
  <si>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</si>
  <si>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</si>
  <si>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</si>
  <si>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</si>
  <si>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</si>
  <si>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</si>
  <si>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</si>
  <si>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</si>
  <si>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</si>
  <si>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</si>
  <si>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</si>
  <si>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</si>
  <si>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</si>
  <si>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</si>
  <si>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</si>
  <si>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</si>
  <si>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</si>
  <si>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</si>
  <si>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</si>
  <si>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</si>
  <si>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</si>
  <si>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</si>
  <si>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</si>
  <si>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</si>
  <si>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</si>
  <si>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</si>
  <si>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</si>
  <si>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</si>
  <si>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</si>
  <si>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</si>
  <si>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</si>
  <si>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</si>
  <si>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</si>
  <si>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</si>
  <si>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</si>
  <si>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</si>
  <si>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</si>
  <si>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</si>
  <si>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</si>
  <si>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</si>
  <si>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</si>
  <si>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</si>
  <si>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</si>
  <si>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</si>
  <si>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</si>
  <si>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</si>
  <si>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</si>
  <si>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</si>
  <si>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</si>
  <si>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</si>
  <si>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</si>
  <si>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</si>
  <si>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</si>
  <si>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</si>
  <si>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</si>
  <si>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</si>
  <si>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</si>
  <si>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</si>
  <si>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</si>
  <si>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</si>
  <si>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</si>
  <si>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</si>
  <si>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</si>
  <si>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</si>
  <si>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</si>
  <si>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</si>
  <si>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</si>
  <si>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</si>
  <si>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</si>
  <si>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</si>
  <si>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</si>
  <si>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</si>
  <si>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</si>
  <si>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</si>
  <si>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</si>
  <si>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</si>
  <si>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</si>
  <si>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</si>
  <si>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</si>
  <si>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</si>
  <si>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</si>
  <si>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</si>
  <si>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</si>
  <si>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</si>
  <si>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</si>
  <si>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</si>
  <si>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</si>
  <si>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</si>
  <si>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</si>
  <si>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</si>
  <si>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</si>
  <si>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</si>
  <si>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</si>
  <si>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</si>
  <si>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</si>
  <si>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</si>
  <si>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</si>
  <si>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</si>
  <si>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</si>
  <si>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</si>
  <si>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</si>
  <si>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</si>
  <si>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</si>
  <si>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</si>
  <si>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</si>
  <si>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</si>
  <si>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</si>
  <si>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</si>
  <si>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</si>
  <si>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</si>
  <si>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</si>
  <si>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</si>
  <si>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</si>
  <si>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</si>
  <si>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</si>
  <si>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</si>
  <si>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</si>
  <si>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</si>
  <si>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</si>
  <si>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</si>
  <si>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</si>
  <si>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</si>
  <si>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</si>
  <si>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</si>
  <si>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</si>
  <si>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</si>
  <si>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</si>
  <si>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</si>
  <si>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</si>
  <si>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</si>
  <si>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</si>
  <si>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</si>
  <si>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</si>
  <si>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</si>
  <si>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</si>
  <si>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</si>
  <si>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</si>
  <si>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</si>
  <si>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</si>
  <si>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</si>
  <si>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</si>
  <si>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</si>
  <si>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</si>
  <si>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</si>
  <si>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</si>
  <si>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</si>
  <si>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</si>
  <si>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</si>
  <si>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</si>
  <si>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</si>
  <si>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</si>
  <si>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</si>
  <si>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</si>
  <si>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</si>
  <si>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</si>
  <si>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</si>
  <si>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</si>
  <si>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</si>
  <si>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</si>
  <si>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</si>
  <si>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</si>
  <si>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</si>
  <si>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</si>
  <si>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</si>
  <si>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</si>
  <si>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</si>
  <si>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</si>
  <si>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</si>
  <si>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</si>
  <si>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</si>
  <si>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</si>
  <si>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</si>
  <si>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</si>
  <si>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</si>
  <si>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</si>
  <si>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</si>
  <si>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</si>
  <si>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</si>
  <si>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</si>
  <si>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</si>
  <si>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</si>
  <si>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</si>
  <si>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</si>
  <si>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</si>
  <si>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</si>
  <si>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</si>
  <si>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</si>
  <si>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</si>
  <si>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</si>
  <si>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</si>
  <si>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</si>
  <si>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</si>
  <si>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</si>
  <si>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</si>
  <si>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</si>
  <si>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</si>
  <si>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</si>
  <si>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</si>
  <si>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</si>
  <si>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</si>
  <si>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</si>
  <si>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</si>
  <si>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</si>
  <si>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</si>
  <si>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</si>
  <si>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</si>
  <si>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</si>
  <si>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</si>
  <si>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</si>
  <si>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</si>
  <si>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</si>
  <si>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</si>
  <si>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</si>
  <si>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</si>
  <si>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</si>
  <si>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</si>
  <si>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</si>
  <si>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</si>
  <si>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</si>
  <si>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</si>
  <si>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</si>
  <si>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</si>
  <si>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</si>
  <si>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</si>
  <si>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</si>
  <si>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</si>
  <si>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</si>
  <si>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</si>
  <si>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</si>
  <si>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</si>
  <si>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</si>
  <si>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</si>
  <si>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</si>
  <si>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</si>
  <si>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</si>
  <si>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</si>
  <si>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</si>
  <si>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</si>
  <si>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</si>
  <si>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</si>
  <si>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</si>
  <si>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</si>
  <si>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</si>
  <si>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</si>
  <si>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</si>
  <si>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</si>
  <si>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</si>
  <si>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</si>
  <si>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</si>
  <si>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</si>
  <si>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</si>
  <si>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</si>
  <si>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</si>
  <si>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</si>
  <si>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</si>
  <si>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</si>
  <si>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</si>
  <si>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</si>
  <si>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</si>
  <si>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</si>
  <si>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</si>
  <si>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</si>
  <si>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</si>
  <si>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</si>
  <si>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</si>
  <si>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</si>
  <si>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</si>
  <si>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</si>
  <si>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</si>
  <si>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</si>
  <si>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</si>
  <si>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</si>
  <si>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</si>
  <si>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</si>
  <si>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</si>
  <si>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</si>
  <si>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</si>
  <si>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</si>
  <si>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</si>
  <si>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</si>
  <si>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</si>
  <si>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</si>
  <si>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</si>
  <si>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</si>
  <si>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</si>
  <si>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</si>
  <si>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</si>
  <si>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</si>
  <si>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</si>
  <si>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</si>
  <si>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</si>
  <si>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</si>
  <si>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</si>
  <si>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</si>
  <si>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</si>
  <si>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</si>
  <si>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</si>
  <si>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</si>
  <si>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</si>
  <si>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</si>
  <si>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</si>
  <si>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</si>
  <si>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</si>
  <si>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</si>
  <si>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</si>
  <si>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</si>
  <si>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</si>
  <si>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</si>
  <si>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</si>
  <si>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</si>
  <si>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</si>
  <si>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</si>
  <si>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</si>
  <si>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</si>
  <si>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</si>
  <si>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</si>
  <si>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</si>
  <si>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</si>
  <si>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</si>
  <si>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</si>
  <si>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</si>
  <si>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</si>
  <si>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</si>
  <si>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</si>
  <si>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</si>
  <si>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</si>
  <si>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</si>
  <si>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</si>
  <si>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</si>
  <si>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</si>
  <si>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</si>
  <si>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</si>
  <si>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</si>
  <si>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</si>
  <si>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</si>
  <si>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</si>
  <si>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</si>
  <si>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</si>
  <si>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</si>
  <si>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</si>
  <si>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</si>
  <si>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</si>
  <si>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</si>
  <si>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</si>
  <si>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</si>
  <si>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</si>
  <si>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</si>
  <si>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</si>
  <si>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</si>
  <si>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</si>
  <si>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</si>
  <si>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</si>
  <si>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</si>
  <si>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</si>
  <si>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</si>
  <si>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</si>
  <si>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</si>
  <si>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</si>
  <si>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</si>
  <si>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</si>
  <si>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</si>
  <si>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</si>
  <si>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</si>
  <si>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</si>
  <si>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</si>
  <si>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</si>
  <si>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</si>
  <si>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</si>
  <si>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</si>
  <si>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</si>
  <si>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</si>
  <si>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</si>
  <si>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</si>
  <si>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</si>
  <si>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</si>
  <si>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</si>
  <si>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</si>
  <si>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</si>
  <si>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</si>
  <si>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</si>
  <si>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</si>
  <si>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</si>
  <si>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</si>
  <si>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</si>
  <si>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</si>
  <si>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</si>
  <si>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</si>
  <si>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</si>
  <si>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</si>
  <si>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</si>
  <si>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</si>
  <si>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</si>
  <si>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</si>
  <si>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</si>
  <si>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</si>
  <si>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</si>
  <si>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</si>
  <si>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</si>
  <si>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</si>
  <si>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</si>
  <si>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</si>
  <si>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</si>
  <si>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</si>
  <si>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</si>
  <si>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</si>
  <si>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</si>
  <si>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</si>
  <si>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</si>
  <si>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</si>
  <si>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</si>
  <si>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</si>
  <si>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</si>
  <si>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</si>
  <si>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</si>
  <si>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</si>
  <si>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</si>
  <si>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</si>
  <si>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</si>
  <si>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</si>
  <si>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</si>
  <si>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</si>
  <si>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</si>
  <si>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</si>
  <si>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</si>
  <si>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</si>
  <si>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</si>
  <si>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</si>
  <si>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</si>
  <si>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</si>
  <si>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</si>
  <si>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</si>
  <si>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</si>
  <si>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</si>
  <si>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</si>
  <si>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</si>
  <si>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</si>
  <si>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</si>
  <si>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</si>
  <si>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</si>
  <si>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</si>
  <si>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</si>
  <si>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</si>
  <si>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</si>
  <si>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</si>
  <si>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</si>
  <si>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</si>
  <si>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</si>
  <si>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</si>
  <si>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</si>
  <si>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</si>
  <si>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</si>
  <si>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</si>
  <si>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</si>
  <si>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</si>
  <si>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</si>
  <si>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</si>
  <si>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</si>
  <si>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</si>
  <si>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</si>
  <si>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</si>
  <si>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</si>
  <si>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</si>
  <si>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</si>
  <si>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</si>
  <si>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</si>
  <si>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</si>
  <si>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</si>
  <si>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</si>
  <si>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</si>
  <si>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</si>
  <si>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</si>
  <si>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</si>
  <si>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</si>
  <si>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</si>
  <si>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</si>
  <si>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</si>
  <si>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</si>
  <si>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</si>
  <si>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</si>
  <si>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</si>
  <si>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</si>
  <si>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</si>
  <si>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</si>
  <si>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</si>
  <si>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</si>
  <si>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</si>
  <si>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</si>
  <si>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</si>
  <si>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</si>
  <si>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</si>
  <si>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</si>
  <si>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</si>
  <si>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</si>
  <si>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</si>
  <si>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</si>
  <si>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</si>
  <si>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</si>
  <si>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</si>
  <si>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</si>
  <si>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</si>
  <si>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</si>
  <si>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</si>
  <si>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</si>
  <si>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</si>
  <si>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</si>
  <si>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</si>
  <si>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</si>
  <si>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</si>
  <si>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</si>
  <si>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</si>
  <si>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</si>
  <si>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</si>
  <si>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</si>
  <si>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</si>
  <si>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</si>
  <si>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</si>
  <si>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</si>
  <si>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</si>
  <si>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</si>
  <si>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</si>
  <si>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</si>
  <si>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</si>
  <si>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</si>
  <si>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</si>
  <si>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</si>
  <si>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</si>
  <si>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</si>
  <si>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</si>
  <si>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</si>
  <si>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</si>
  <si>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</si>
  <si>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</si>
  <si>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</si>
  <si>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</si>
  <si>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</si>
  <si>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</si>
  <si>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</si>
  <si>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</si>
  <si>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</si>
  <si>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</si>
  <si>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</si>
  <si>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</si>
  <si>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</si>
  <si>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</si>
  <si>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</si>
  <si>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</si>
  <si>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</si>
  <si>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</si>
  <si>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</si>
  <si>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</si>
  <si>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</si>
  <si>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</si>
  <si>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</si>
  <si>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</si>
  <si>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</si>
  <si>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</si>
  <si>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</si>
  <si>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</si>
  <si>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</si>
  <si>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</si>
  <si>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</si>
  <si>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</si>
  <si>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</si>
  <si>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</si>
  <si>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</si>
  <si>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</si>
  <si>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</si>
  <si>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</si>
  <si>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</si>
  <si>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</si>
  <si>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</si>
  <si>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</si>
  <si>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</si>
  <si>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</si>
  <si>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</si>
  <si>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</si>
  <si>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</si>
  <si>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</si>
  <si>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</si>
  <si>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</si>
  <si>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</si>
  <si>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</si>
  <si>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</si>
  <si>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</si>
  <si>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</si>
  <si>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</si>
  <si>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</si>
  <si>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</si>
  <si>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</si>
  <si>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</si>
  <si>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</si>
  <si>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</si>
  <si>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</si>
  <si>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</si>
  <si>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</si>
  <si>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</si>
  <si>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</si>
  <si>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</si>
  <si>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</si>
  <si>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</si>
  <si>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</si>
  <si>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</si>
  <si>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</si>
  <si>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</si>
  <si>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</si>
  <si>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</si>
  <si>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</si>
  <si>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</si>
  <si>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</si>
  <si>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</si>
  <si>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</si>
  <si>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</si>
  <si>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</si>
  <si>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</si>
  <si>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</si>
  <si>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</si>
  <si>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</si>
  <si>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</si>
  <si>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</si>
  <si>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</si>
  <si>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</si>
  <si>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</si>
  <si>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</si>
  <si>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</si>
  <si>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</si>
  <si>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</si>
  <si>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</si>
  <si>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</si>
  <si>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</si>
  <si>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</si>
  <si>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</si>
  <si>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</si>
  <si>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</si>
  <si>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</si>
  <si>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</si>
  <si>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</si>
  <si>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</si>
  <si>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</si>
  <si>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</si>
  <si>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</si>
  <si>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</si>
  <si>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</si>
  <si>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</si>
  <si>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</si>
  <si>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</si>
  <si>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</si>
  <si>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</si>
  <si>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</si>
  <si>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</si>
  <si>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</si>
  <si>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</si>
  <si>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</si>
  <si>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</si>
  <si>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</si>
  <si>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</si>
  <si>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</si>
  <si>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</si>
  <si>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</si>
  <si>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</si>
  <si>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</si>
  <si>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</si>
  <si>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</si>
  <si>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</si>
  <si>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</si>
  <si>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</si>
  <si>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</si>
  <si>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</si>
  <si>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</si>
  <si>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</si>
  <si>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</si>
  <si>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</si>
  <si>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</si>
  <si>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</si>
  <si>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</si>
  <si>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</si>
  <si>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</si>
  <si>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</si>
  <si>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</si>
  <si>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</si>
  <si>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</si>
  <si>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</si>
  <si>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</si>
  <si>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</si>
  <si>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</si>
  <si>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</si>
  <si>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</si>
  <si>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</si>
  <si>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</si>
  <si>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</si>
  <si>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</si>
  <si>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</si>
  <si>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</si>
  <si>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</si>
  <si>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</si>
  <si>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</si>
  <si>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</si>
  <si>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</si>
  <si>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</si>
  <si>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</si>
  <si>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</si>
  <si>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</si>
  <si>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</si>
  <si>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</si>
  <si>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</si>
  <si>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</si>
  <si>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</si>
  <si>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</si>
  <si>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</si>
  <si>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</si>
  <si>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</si>
  <si>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</si>
  <si>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</si>
  <si>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</si>
  <si>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</si>
  <si>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</si>
  <si>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</si>
  <si>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</si>
  <si>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</si>
  <si>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</si>
  <si>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</si>
  <si>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</si>
  <si>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</si>
  <si>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</si>
  <si>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</si>
  <si>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</si>
  <si>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</si>
  <si>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</si>
  <si>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</si>
  <si>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</si>
  <si>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</si>
  <si>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</si>
  <si>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</si>
  <si>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</si>
  <si>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</si>
  <si>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</si>
  <si>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</si>
  <si>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</si>
  <si>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</si>
  <si>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</si>
  <si>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</si>
  <si>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</si>
  <si>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</si>
  <si>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</si>
  <si>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</si>
  <si>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</si>
  <si>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</si>
  <si>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</si>
  <si>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</si>
  <si>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</si>
  <si>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</si>
  <si>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</si>
  <si>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</si>
  <si>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</si>
  <si>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</si>
  <si>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</si>
  <si>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</si>
  <si>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</si>
  <si>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</si>
  <si>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</si>
  <si>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</si>
  <si>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</si>
  <si>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</si>
  <si>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</si>
  <si>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</si>
  <si>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</si>
  <si>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</si>
  <si>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</si>
  <si>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</si>
  <si>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</si>
  <si>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</si>
  <si>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</si>
  <si>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</si>
  <si>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</si>
  <si>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</si>
  <si>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</si>
  <si>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</si>
  <si>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</si>
  <si>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</si>
  <si>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</si>
  <si>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</si>
  <si>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</si>
  <si>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</si>
  <si>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</si>
  <si>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</si>
  <si>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</si>
  <si>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</si>
  <si>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</si>
  <si>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</si>
  <si>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</si>
  <si>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</si>
  <si>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</si>
  <si>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</si>
  <si>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</si>
  <si>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</si>
  <si>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</si>
  <si>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</si>
  <si>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</si>
  <si>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</si>
  <si>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</si>
  <si>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</si>
  <si>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</si>
  <si>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</si>
  <si>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</si>
  <si>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</si>
  <si>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</si>
  <si>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</si>
  <si>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</si>
  <si>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</si>
  <si>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</si>
  <si>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</si>
  <si>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</si>
  <si>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</si>
  <si>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</si>
  <si>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</si>
  <si>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</si>
  <si>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</si>
  <si>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</si>
  <si>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</si>
  <si>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</si>
  <si>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</si>
  <si>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</si>
  <si>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</si>
  <si>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</si>
  <si>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</si>
  <si>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</si>
  <si>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</si>
  <si>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</si>
  <si>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</si>
  <si>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</si>
  <si>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</si>
  <si>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</si>
  <si>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</si>
  <si>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</si>
  <si>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</si>
  <si>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</si>
  <si>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</si>
  <si>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</si>
  <si>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</si>
  <si>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</si>
  <si>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</si>
  <si>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</si>
  <si>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</si>
  <si>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</si>
  <si>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</si>
  <si>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</si>
  <si>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</si>
  <si>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</si>
  <si>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</si>
  <si>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</si>
  <si>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</si>
  <si>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</si>
  <si>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</si>
  <si>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</si>
  <si>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</si>
  <si>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</si>
  <si>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</si>
  <si>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</si>
  <si>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</si>
  <si>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</si>
  <si>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</si>
  <si>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</si>
  <si>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</si>
  <si>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</si>
  <si>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</si>
  <si>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</si>
  <si>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</si>
  <si>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</si>
  <si>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</si>
  <si>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</si>
  <si>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</si>
  <si>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</si>
  <si>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</si>
  <si>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</si>
  <si>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</si>
  <si>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</si>
  <si>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</si>
  <si>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</si>
  <si>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</si>
  <si>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</si>
  <si>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</si>
  <si>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</si>
  <si>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</si>
  <si>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</si>
  <si>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</si>
  <si>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</si>
  <si>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</si>
  <si>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</si>
  <si>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</si>
  <si>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</si>
  <si>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</si>
  <si>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</si>
  <si>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</si>
  <si>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</si>
  <si>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</si>
  <si>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</si>
  <si>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</si>
  <si>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</si>
  <si>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</si>
  <si>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</si>
  <si>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</si>
  <si>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</si>
  <si>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</si>
  <si>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</si>
  <si>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</si>
  <si>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</si>
  <si>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</si>
  <si>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</si>
  <si>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</si>
  <si>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</si>
  <si>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</si>
  <si>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</si>
  <si>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</si>
  <si>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</si>
  <si>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</si>
  <si>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</si>
  <si>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</si>
  <si>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</si>
  <si>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</si>
  <si>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</si>
  <si>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</si>
  <si>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</si>
  <si>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</si>
  <si>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</si>
  <si>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</si>
  <si>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</si>
  <si>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</si>
  <si>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</si>
  <si>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</si>
  <si>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</si>
  <si>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</si>
  <si>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</si>
  <si>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</si>
  <si>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</si>
  <si>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</si>
  <si>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</si>
  <si>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</si>
  <si>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</si>
  <si>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</si>
  <si>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</si>
  <si>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</si>
  <si>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</si>
  <si>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</si>
  <si>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</si>
  <si>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</si>
  <si>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</si>
  <si>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</si>
  <si>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</si>
  <si>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</si>
  <si>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</si>
  <si>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</si>
  <si>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</si>
  <si>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</si>
  <si>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</si>
  <si>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</si>
  <si>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</si>
  <si>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</si>
  <si>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</si>
  <si>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</si>
  <si>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</si>
  <si>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</si>
  <si>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</si>
  <si>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</si>
  <si>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</si>
  <si>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</si>
  <si>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</si>
  <si>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</si>
  <si>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</si>
  <si>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</si>
  <si>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</si>
  <si>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</si>
  <si>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</si>
  <si>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</si>
  <si>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</si>
  <si>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</si>
  <si>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</si>
  <si>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</si>
  <si>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</si>
  <si>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</si>
  <si>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</si>
  <si>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</si>
  <si>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</si>
  <si>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</si>
  <si>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</si>
  <si>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</si>
  <si>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</si>
  <si>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</si>
  <si>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</si>
  <si>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</si>
  <si>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</si>
  <si>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</si>
  <si>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</si>
  <si>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</si>
  <si>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</si>
  <si>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</si>
  <si>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</si>
  <si>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</si>
  <si>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</si>
  <si>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</si>
  <si>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</si>
  <si>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</si>
  <si>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</si>
  <si>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</si>
  <si>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</si>
  <si>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</si>
  <si>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</si>
  <si>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</si>
  <si>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</si>
  <si>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</si>
  <si>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</si>
  <si>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</si>
  <si>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</si>
  <si>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</si>
  <si>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</si>
  <si>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</si>
  <si>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</si>
  <si>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</si>
  <si>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</si>
  <si>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</si>
  <si>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</si>
  <si>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</si>
  <si>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</si>
  <si>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</si>
  <si>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</si>
  <si>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</si>
  <si>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</si>
  <si>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</si>
  <si>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</si>
  <si>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</si>
  <si>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</si>
  <si>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</si>
  <si>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</si>
  <si>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</si>
  <si>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</si>
  <si>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</si>
  <si>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</si>
  <si>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</si>
  <si>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</si>
  <si>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</si>
  <si>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</si>
  <si>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</si>
  <si>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</si>
  <si>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</si>
  <si>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</si>
  <si>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</si>
  <si>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</si>
  <si>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</si>
  <si>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</si>
  <si>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</si>
  <si>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</si>
  <si>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</si>
  <si>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</si>
  <si>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</si>
  <si>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</si>
  <si>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</si>
  <si>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</si>
  <si>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</si>
  <si>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</si>
  <si>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</si>
  <si>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</si>
  <si>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</si>
  <si>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</si>
  <si>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</si>
  <si>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</si>
  <si>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</si>
  <si>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</si>
  <si>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</si>
  <si>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</si>
  <si>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</si>
  <si>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</si>
  <si>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</si>
  <si>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</si>
  <si>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</si>
  <si>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</si>
  <si>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</si>
  <si>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</si>
  <si>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</si>
  <si>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</si>
  <si>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</si>
  <si>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</si>
  <si>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</si>
  <si>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</si>
  <si>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</si>
  <si>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</si>
  <si>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</si>
  <si>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</si>
  <si>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</si>
  <si>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</si>
  <si>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</si>
  <si>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</si>
  <si>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</si>
  <si>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</si>
  <si>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</si>
  <si>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</si>
  <si>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</si>
  <si>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</si>
  <si>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</si>
  <si>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</si>
  <si>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</si>
  <si>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</si>
  <si>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</si>
  <si>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</si>
  <si>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</si>
  <si>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</si>
  <si>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</si>
  <si>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</si>
  <si>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</si>
  <si>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</si>
  <si>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</si>
  <si>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</si>
  <si>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</si>
  <si>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</si>
  <si>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</si>
  <si>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</si>
  <si>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</si>
  <si>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</si>
  <si>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</si>
  <si>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</si>
  <si>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</si>
  <si>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</si>
  <si>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</si>
  <si>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</si>
  <si>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</si>
  <si>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</si>
  <si>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</si>
  <si>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</si>
  <si>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</si>
  <si>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</si>
  <si>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</si>
  <si>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</si>
  <si>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</si>
  <si>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</si>
  <si>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</si>
  <si>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</si>
  <si>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</si>
  <si>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</si>
  <si>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</si>
  <si>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</si>
  <si>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</si>
  <si>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</si>
  <si>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</si>
  <si>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</si>
  <si>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</si>
  <si>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</si>
  <si>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</si>
  <si>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</si>
  <si>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</si>
  <si>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</si>
  <si>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</si>
  <si>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</si>
  <si>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</si>
  <si>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</si>
  <si>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</si>
  <si>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</si>
  <si>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</si>
  <si>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</si>
  <si>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</si>
  <si>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</si>
  <si>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</si>
  <si>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</si>
  <si>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</si>
  <si>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</si>
  <si>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</si>
  <si>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</si>
  <si>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</si>
  <si>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</si>
  <si>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</si>
  <si>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</si>
  <si>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</si>
  <si>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</si>
  <si>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</si>
  <si>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</si>
  <si>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</si>
  <si>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</si>
  <si>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</si>
  <si>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</si>
  <si>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</si>
  <si>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</si>
  <si>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</si>
  <si>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</si>
  <si>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</si>
  <si>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</si>
  <si>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</si>
  <si>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</si>
  <si>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</si>
  <si>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</si>
  <si>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</si>
  <si>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</si>
  <si>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</si>
  <si>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</si>
  <si>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</si>
  <si>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</si>
  <si>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</si>
  <si>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</si>
  <si>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</si>
  <si>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</si>
  <si>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</si>
  <si>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</si>
  <si>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</si>
  <si>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</si>
  <si>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</si>
  <si>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</si>
  <si>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</si>
  <si>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</si>
  <si>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</si>
  <si>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</si>
  <si>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</si>
  <si>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</si>
  <si>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</si>
  <si>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</si>
  <si>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</si>
  <si>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</si>
  <si>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</si>
  <si>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</si>
  <si>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</si>
  <si>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</si>
  <si>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</si>
  <si>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</si>
  <si>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</si>
  <si>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</si>
  <si>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</si>
  <si>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</si>
  <si>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</si>
  <si>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</si>
  <si>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</si>
  <si>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</si>
  <si>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</si>
  <si>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</si>
  <si>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</si>
  <si>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</si>
  <si>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</si>
  <si>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</si>
  <si>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</si>
  <si>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</si>
  <si>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</si>
  <si>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</si>
  <si>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</si>
  <si>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</si>
  <si>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</si>
  <si>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</si>
  <si>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</si>
  <si>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</si>
  <si>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</si>
  <si>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</si>
  <si>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</si>
  <si>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</si>
  <si>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</si>
  <si>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</si>
  <si>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</si>
  <si>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</si>
  <si>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</si>
  <si>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</si>
  <si>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</si>
  <si>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</si>
  <si>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</si>
  <si>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</si>
  <si>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</si>
  <si>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</si>
  <si>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</si>
  <si>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</si>
  <si>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</si>
  <si>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</si>
  <si>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</si>
  <si>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</si>
  <si>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</si>
  <si>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</si>
  <si>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</si>
  <si>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</si>
  <si>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</si>
  <si>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</si>
  <si>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</si>
  <si>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</si>
  <si>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</si>
  <si>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</si>
  <si>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</si>
  <si>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</si>
  <si>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</si>
  <si>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</si>
  <si>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</si>
  <si>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</si>
  <si>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</si>
  <si>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</si>
  <si>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</si>
  <si>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</si>
  <si>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</si>
  <si>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</si>
  <si>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</si>
  <si>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</si>
  <si>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</si>
  <si>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</si>
  <si>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</si>
  <si>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</si>
  <si>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</si>
  <si>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</si>
  <si>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</si>
  <si>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</si>
  <si>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</si>
  <si>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</si>
  <si>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</si>
  <si>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</si>
  <si>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</si>
  <si>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</si>
  <si>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</si>
  <si>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</si>
  <si>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</si>
  <si>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</si>
  <si>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</si>
  <si>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</si>
  <si>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</si>
  <si>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</si>
  <si>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</si>
  <si>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</si>
  <si>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</si>
  <si>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</si>
  <si>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</si>
  <si>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</si>
  <si>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</si>
  <si>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</si>
  <si>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</si>
  <si>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</si>
  <si>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</si>
  <si>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</si>
  <si>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</si>
  <si>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</si>
  <si>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</si>
  <si>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</si>
  <si>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</si>
  <si>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</si>
  <si>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</si>
  <si>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</si>
  <si>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</si>
  <si>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</si>
  <si>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</si>
  <si>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</si>
  <si>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</si>
  <si>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</si>
  <si>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</si>
  <si>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</si>
  <si>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</si>
  <si>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</si>
  <si>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</si>
  <si>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</si>
  <si>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</si>
  <si>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</si>
  <si>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</si>
  <si>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</si>
  <si>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</si>
  <si>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</si>
  <si>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</si>
  <si>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</si>
  <si>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</si>
  <si>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</si>
  <si>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</si>
  <si>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</si>
  <si>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</si>
  <si>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</si>
  <si>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</si>
  <si>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</si>
  <si>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</si>
  <si>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</si>
  <si>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</si>
  <si>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</si>
  <si>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</si>
  <si>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</si>
  <si>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</si>
  <si>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</si>
  <si>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</si>
  <si>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</si>
  <si>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</si>
  <si>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</si>
  <si>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</si>
  <si>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</si>
  <si>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</si>
  <si>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</si>
  <si>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</si>
  <si>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</si>
  <si>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</si>
  <si>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</si>
  <si>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</si>
  <si>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</si>
  <si>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</si>
  <si>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</si>
  <si>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</si>
  <si>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</si>
  <si>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</si>
  <si>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</si>
  <si>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</si>
  <si>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</si>
  <si>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</si>
  <si>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</si>
  <si>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</si>
  <si>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</si>
  <si>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</si>
  <si>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</si>
  <si>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</si>
  <si>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</si>
  <si>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</si>
  <si>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</si>
  <si>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</si>
  <si>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</si>
  <si>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</si>
  <si>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</si>
  <si>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</si>
  <si>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</si>
  <si>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</si>
  <si>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</si>
  <si>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</si>
  <si>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</si>
  <si>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</si>
  <si>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</si>
  <si>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</si>
  <si>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</si>
  <si>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</si>
  <si>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</si>
  <si>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</si>
  <si>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</si>
  <si>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</si>
  <si>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</si>
  <si>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</si>
  <si>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</si>
  <si>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</si>
  <si>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</si>
  <si>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</si>
  <si>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</si>
  <si>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</si>
  <si>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</si>
  <si>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</si>
  <si>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</si>
  <si>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</si>
  <si>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</si>
  <si>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</si>
  <si>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</si>
  <si>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</si>
  <si>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</si>
  <si>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</si>
  <si>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</si>
  <si>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</si>
  <si>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</si>
  <si>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</si>
  <si>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</si>
  <si>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</si>
  <si>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</si>
  <si>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</si>
  <si>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</si>
  <si>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</si>
  <si>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</si>
  <si>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</si>
  <si>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</si>
  <si>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</si>
  <si>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</si>
  <si>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</si>
  <si>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</si>
  <si>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</si>
  <si>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</si>
  <si>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</si>
  <si>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</si>
  <si>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</si>
  <si>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</si>
  <si>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</si>
  <si>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</si>
  <si>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</si>
  <si>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</si>
  <si>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</si>
  <si>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</si>
  <si>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</si>
  <si>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</si>
  <si>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</si>
  <si>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</si>
  <si>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</si>
  <si>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</si>
  <si>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</si>
  <si>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</si>
  <si>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</si>
  <si>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</si>
  <si>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</si>
  <si>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</si>
  <si>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</si>
  <si>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</si>
  <si>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</si>
  <si>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</si>
  <si>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</si>
  <si>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</si>
  <si>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</si>
  <si>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</si>
  <si>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</si>
  <si>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</si>
  <si>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</si>
  <si>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</si>
  <si>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</si>
  <si>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</si>
  <si>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</si>
  <si>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</si>
  <si>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</si>
  <si>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</si>
  <si>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</si>
  <si>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</si>
  <si>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</si>
  <si>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</si>
  <si>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</si>
  <si>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</si>
  <si>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</si>
  <si>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</si>
  <si>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</si>
  <si>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</si>
  <si>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</si>
  <si>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</si>
  <si>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</si>
  <si>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</si>
  <si>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</si>
  <si>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</si>
  <si>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</si>
  <si>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</si>
  <si>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</si>
  <si>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</si>
  <si>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</si>
  <si>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</si>
  <si>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</si>
  <si>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</si>
  <si>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</si>
  <si>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</si>
  <si>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</si>
  <si>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</si>
  <si>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</si>
  <si>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</si>
  <si>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</si>
  <si>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</si>
  <si>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</si>
  <si>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</si>
  <si>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</si>
  <si>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</si>
  <si>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</si>
  <si>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</si>
  <si>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</si>
  <si>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</si>
  <si>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</si>
  <si>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</si>
  <si>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</si>
  <si>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</si>
  <si>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</si>
  <si>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</si>
  <si>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</si>
  <si>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</si>
  <si>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</si>
  <si>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</si>
  <si>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</si>
  <si>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</si>
  <si>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</si>
  <si>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</si>
  <si>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</si>
  <si>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</si>
  <si>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</si>
  <si>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</si>
  <si>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</si>
  <si>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</si>
  <si>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</si>
  <si>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</si>
  <si>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</si>
  <si>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</si>
  <si>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</si>
  <si>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</si>
  <si>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</si>
  <si>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</si>
  <si>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</si>
  <si>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</si>
  <si>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</si>
  <si>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</si>
  <si>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</si>
  <si>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</si>
  <si>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</si>
  <si>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</si>
  <si>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</si>
  <si>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</si>
  <si>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</si>
  <si>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</si>
  <si>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</si>
  <si>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</si>
  <si>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</si>
  <si>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</si>
  <si>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</si>
  <si>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</si>
  <si>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</si>
  <si>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</si>
  <si>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</si>
  <si>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</si>
  <si>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</si>
  <si>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</si>
  <si>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</si>
  <si>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</si>
  <si>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</si>
  <si>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</si>
  <si>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</si>
  <si>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</si>
  <si>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</si>
  <si>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</si>
  <si>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</si>
  <si>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</si>
  <si>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</si>
  <si>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</si>
  <si>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</si>
  <si>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</si>
  <si>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</si>
  <si>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</si>
  <si>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</si>
  <si>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</si>
  <si>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</si>
  <si>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</si>
  <si>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</si>
  <si>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</si>
  <si>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</si>
  <si>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</si>
  <si>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</si>
  <si>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</si>
  <si>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</si>
  <si>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</si>
  <si>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</si>
  <si>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</si>
  <si>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</si>
  <si>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</si>
  <si>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</si>
  <si>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</si>
  <si>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</si>
  <si>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</si>
  <si>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</si>
  <si>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</si>
  <si>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</si>
  <si>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</si>
  <si>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</si>
  <si>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</si>
  <si>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</si>
  <si>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</si>
  <si>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</si>
  <si>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</si>
  <si>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</si>
  <si>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</si>
  <si>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</si>
  <si>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</si>
  <si>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</si>
  <si>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</si>
  <si>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</si>
  <si>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</si>
  <si>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</si>
  <si>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</si>
  <si>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</si>
  <si>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</si>
  <si>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</si>
  <si>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</si>
  <si>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</si>
  <si>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</si>
  <si>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</si>
  <si>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</si>
  <si>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</si>
  <si>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</si>
  <si>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</si>
  <si>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</si>
  <si>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</si>
  <si>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</si>
  <si>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</si>
  <si>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</si>
  <si>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</si>
  <si>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</si>
  <si>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</si>
  <si>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</si>
  <si>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</si>
  <si>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</si>
  <si>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</si>
  <si>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</si>
  <si>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</si>
  <si>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</si>
  <si>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</si>
  <si>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</si>
  <si>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</si>
  <si>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</si>
  <si>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</si>
  <si>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</si>
  <si>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</si>
  <si>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</si>
  <si>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</si>
  <si>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</si>
  <si>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</si>
  <si>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</si>
  <si>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</si>
  <si>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</si>
  <si>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</si>
  <si>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</si>
  <si>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</si>
  <si>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</si>
  <si>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</si>
  <si>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</si>
  <si>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</si>
  <si>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</si>
  <si>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</si>
  <si>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</si>
  <si>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</si>
  <si>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</si>
  <si>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</si>
  <si>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</si>
  <si>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</si>
  <si>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</si>
  <si>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</si>
  <si>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</si>
  <si>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</si>
  <si>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</si>
  <si>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</si>
  <si>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</si>
  <si>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</si>
  <si>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</si>
  <si>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</si>
  <si>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</si>
  <si>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</si>
  <si>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</si>
  <si>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</si>
  <si>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</si>
  <si>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</si>
  <si>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</si>
  <si>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</si>
  <si>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</si>
  <si>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</si>
  <si>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</si>
  <si>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</si>
  <si>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</si>
  <si>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</si>
  <si>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</si>
  <si>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</si>
  <si>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</si>
  <si>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</si>
  <si>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</si>
  <si>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</si>
  <si>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</si>
  <si>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</si>
  <si>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</si>
  <si>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</si>
  <si>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</si>
  <si>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</si>
  <si>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</si>
  <si>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</si>
  <si>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</si>
  <si>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</si>
  <si>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</si>
  <si>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</si>
  <si>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</si>
  <si>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</si>
  <si>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</si>
  <si>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</si>
  <si>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</si>
  <si>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</si>
  <si>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</si>
  <si>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</si>
  <si>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</si>
  <si>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</si>
  <si>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</si>
  <si>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</si>
  <si>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</si>
  <si>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</si>
  <si>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</si>
  <si>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</si>
  <si>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</si>
  <si>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</si>
  <si>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</si>
  <si>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</si>
  <si>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</si>
  <si>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</si>
  <si>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</si>
  <si>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</si>
  <si>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</si>
  <si>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</si>
  <si>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</si>
  <si>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</si>
  <si>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</si>
  <si>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</si>
  <si>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</si>
  <si>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</si>
  <si>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</si>
  <si>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</si>
  <si>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</si>
  <si>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</si>
  <si>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</si>
  <si>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</si>
  <si>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</si>
  <si>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</si>
  <si>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</si>
  <si>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</si>
  <si>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</si>
  <si>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</si>
  <si>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</si>
  <si>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</si>
  <si>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</si>
  <si>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</si>
  <si>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</si>
  <si>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</si>
  <si>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</si>
  <si>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</si>
  <si>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</si>
  <si>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</si>
  <si>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</si>
  <si>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</si>
  <si>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</si>
  <si>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</si>
  <si>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</si>
  <si>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</si>
  <si>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</si>
  <si>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</si>
  <si>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</si>
  <si>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</si>
  <si>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</si>
  <si>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</si>
  <si>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</si>
  <si>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</si>
  <si>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</si>
  <si>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</si>
  <si>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</si>
  <si>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</si>
  <si>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</si>
  <si>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</si>
  <si>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</si>
  <si>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</si>
  <si>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</si>
  <si>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</si>
  <si>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</si>
  <si>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</si>
  <si>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</si>
  <si>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</si>
  <si>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</si>
  <si>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</si>
  <si>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</si>
  <si>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</si>
  <si>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</si>
  <si>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</si>
  <si>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</si>
  <si>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</si>
  <si>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</si>
  <si>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</si>
  <si>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</si>
  <si>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</si>
  <si>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</si>
  <si>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</si>
  <si>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</si>
  <si>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</si>
  <si>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</si>
  <si>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</si>
  <si>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</si>
  <si>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</si>
  <si>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</si>
  <si>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</si>
  <si>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</si>
  <si>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</si>
  <si>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</si>
  <si>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</si>
  <si>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</si>
  <si>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</si>
  <si>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</si>
  <si>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</si>
  <si>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</si>
  <si>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</si>
  <si>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</si>
  <si>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</si>
  <si>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</si>
  <si>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</si>
  <si>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</si>
  <si>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</si>
  <si>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</si>
  <si>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</si>
  <si>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</si>
  <si>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</si>
  <si>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</si>
  <si>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</si>
  <si>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</si>
  <si>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</si>
  <si>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</si>
  <si>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</si>
  <si>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</si>
  <si>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</si>
  <si>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</si>
  <si>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</si>
  <si>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</si>
  <si>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</si>
  <si>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</si>
  <si>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</si>
  <si>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</si>
  <si>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</si>
  <si>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</si>
  <si>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</si>
  <si>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</si>
  <si>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</si>
  <si>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</si>
  <si>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</si>
  <si>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</si>
  <si>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</si>
  <si>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</si>
  <si>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</si>
  <si>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</si>
  <si>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</si>
  <si>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</si>
  <si>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</si>
  <si>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</si>
  <si>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</si>
  <si>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</si>
  <si>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</si>
  <si>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</si>
  <si>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</si>
  <si>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</si>
  <si>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</si>
  <si>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</si>
  <si>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</si>
  <si>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</si>
  <si>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</si>
  <si>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</si>
  <si>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</si>
  <si>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</si>
  <si>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</si>
  <si>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</si>
  <si>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</si>
  <si>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</si>
  <si>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</si>
  <si>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</si>
  <si>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</si>
  <si>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</si>
  <si>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</si>
  <si>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</si>
  <si>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</si>
  <si>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</si>
  <si>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</si>
  <si>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</si>
  <si>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</si>
  <si>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</si>
  <si>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</si>
  <si>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</si>
  <si>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</si>
  <si>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</si>
  <si>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</si>
  <si>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</si>
  <si>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</si>
  <si>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</si>
  <si>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</si>
  <si>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</si>
  <si>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</si>
  <si>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</si>
  <si>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</si>
  <si>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</si>
  <si>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</si>
  <si>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</si>
  <si>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</si>
  <si>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</si>
  <si>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</si>
  <si>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</si>
  <si>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</si>
  <si>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</si>
  <si>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</si>
  <si>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</si>
  <si>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</si>
  <si>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</si>
  <si>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</si>
  <si>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</si>
  <si>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</si>
  <si>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</si>
  <si>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</si>
  <si>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</si>
  <si>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</si>
  <si>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</si>
  <si>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</si>
  <si>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</si>
  <si>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</si>
  <si>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</si>
  <si>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</si>
  <si>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</si>
  <si>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</si>
  <si>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</si>
  <si>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</si>
  <si>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</si>
  <si>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</si>
  <si>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</si>
  <si>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</si>
  <si>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</si>
  <si>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</si>
  <si>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</si>
  <si>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</si>
  <si>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</si>
  <si>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</si>
  <si>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</si>
  <si>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</si>
  <si>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</si>
  <si>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</si>
  <si>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</si>
  <si>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</si>
  <si>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</si>
  <si>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</si>
  <si>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</si>
  <si>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</si>
  <si>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</si>
  <si>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</si>
  <si>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</si>
  <si>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</si>
  <si>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</si>
  <si>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</si>
  <si>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</si>
  <si>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</si>
  <si>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</si>
  <si>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</si>
  <si>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</si>
  <si>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</si>
  <si>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</si>
  <si>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</si>
  <si>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</si>
  <si>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</si>
  <si>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</si>
  <si>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</si>
  <si>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</si>
  <si>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</si>
  <si>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</si>
  <si>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</si>
  <si>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</si>
  <si>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</si>
  <si>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</si>
  <si>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</si>
  <si>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</si>
  <si>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</si>
  <si>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</si>
  <si>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</si>
  <si>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</si>
  <si>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</si>
  <si>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</si>
  <si>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</si>
  <si>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</si>
  <si>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</si>
  <si>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</si>
  <si>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</si>
  <si>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</si>
  <si>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</si>
  <si>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</si>
  <si>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</si>
  <si>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</si>
  <si>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</si>
  <si>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</si>
  <si>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</si>
  <si>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</si>
  <si>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</si>
  <si>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</si>
  <si>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</si>
  <si>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</si>
  <si>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</si>
  <si>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</si>
  <si>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</si>
  <si>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</si>
  <si>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</si>
  <si>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</si>
  <si>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</si>
  <si>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</si>
  <si>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</si>
  <si>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</si>
  <si>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</si>
  <si>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</si>
  <si>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</si>
  <si>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</si>
  <si>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</si>
  <si>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</si>
  <si>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</si>
  <si>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</si>
  <si>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</si>
  <si>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</si>
  <si>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</si>
  <si>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</si>
  <si>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</si>
  <si>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</si>
  <si>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</si>
  <si>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</si>
  <si>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</si>
  <si>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</si>
  <si>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</si>
  <si>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</si>
  <si>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</si>
  <si>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</si>
  <si>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</si>
  <si>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</si>
  <si>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</si>
  <si>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</si>
  <si>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</si>
  <si>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</si>
  <si>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</si>
  <si>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</si>
  <si>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</si>
  <si>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</si>
  <si>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</si>
  <si>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</si>
  <si>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</si>
  <si>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</si>
  <si>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</si>
  <si>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</si>
  <si>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</si>
  <si>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</si>
  <si>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</si>
  <si>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</si>
  <si>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</si>
  <si>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</si>
  <si>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</si>
  <si>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</si>
  <si>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</si>
  <si>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</si>
  <si>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</si>
  <si>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</si>
  <si>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</si>
  <si>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</si>
  <si>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</si>
  <si>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</si>
  <si>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</si>
  <si>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</si>
  <si>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</si>
  <si>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</si>
  <si>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</si>
  <si>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</si>
  <si>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</si>
  <si>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</si>
  <si>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</si>
  <si>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</si>
  <si>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</si>
  <si>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</si>
  <si>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</si>
  <si>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</si>
  <si>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</si>
  <si>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</si>
  <si>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</si>
  <si>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</si>
  <si>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</si>
  <si>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</si>
  <si>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</si>
  <si>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</si>
  <si>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</si>
  <si>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</si>
  <si>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</si>
  <si>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</si>
  <si>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</si>
  <si>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</si>
  <si>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</si>
  <si>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</si>
  <si>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</si>
  <si>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</si>
  <si>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</si>
  <si>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</si>
  <si>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</si>
  <si>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</si>
  <si>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</si>
  <si>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</si>
  <si>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</si>
  <si>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</si>
  <si>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</si>
  <si>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</si>
  <si>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</si>
  <si>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</si>
  <si>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</si>
  <si>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</si>
  <si>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</si>
  <si>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</si>
  <si>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</si>
  <si>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</si>
  <si>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</si>
  <si>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</si>
  <si>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</si>
  <si>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</si>
  <si>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</si>
  <si>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</si>
  <si>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</si>
  <si>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</si>
  <si>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</si>
  <si>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</si>
  <si>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</si>
  <si>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</si>
  <si>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</si>
  <si>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</si>
  <si>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</si>
  <si>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</si>
  <si>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</si>
  <si>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</si>
  <si>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</si>
  <si>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</si>
  <si>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</si>
  <si>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</si>
  <si>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</si>
  <si>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</si>
  <si>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</si>
  <si>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</si>
  <si>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</si>
  <si>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</si>
  <si>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</si>
  <si>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</si>
  <si>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</si>
  <si>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</si>
  <si>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</si>
  <si>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</si>
  <si>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</si>
  <si>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</si>
  <si>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</si>
  <si>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</si>
  <si>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</si>
  <si>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</si>
  <si>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</si>
  <si>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</si>
  <si>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</si>
  <si>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</si>
  <si>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</si>
  <si>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</si>
  <si>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</si>
  <si>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</si>
  <si>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</si>
  <si>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</si>
  <si>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</si>
  <si>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</si>
  <si>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</si>
  <si>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</si>
  <si>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</si>
  <si>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</si>
  <si>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</si>
  <si>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</si>
  <si>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</si>
  <si>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</si>
  <si>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</si>
  <si>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</si>
  <si>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</si>
  <si>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</si>
  <si>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</si>
  <si>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</si>
  <si>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</si>
  <si>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</si>
  <si>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</si>
  <si>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</si>
  <si>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</si>
  <si>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</si>
  <si>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</si>
  <si>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</si>
  <si>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</si>
  <si>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</si>
  <si>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</si>
  <si>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</si>
  <si>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</si>
  <si>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</si>
  <si>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</si>
  <si>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</si>
  <si>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</si>
  <si>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</si>
  <si>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</si>
  <si>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</si>
  <si>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</si>
  <si>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</si>
  <si>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</si>
  <si>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</si>
  <si>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</si>
  <si>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</si>
  <si>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</si>
  <si>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</si>
  <si>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</si>
  <si>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</si>
  <si>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</si>
  <si>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</si>
  <si>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</si>
  <si>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</si>
  <si>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</si>
  <si>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</si>
  <si>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</si>
  <si>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</si>
  <si>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</si>
  <si>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</si>
  <si>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</si>
  <si>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</si>
  <si>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</si>
  <si>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</si>
  <si>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</si>
  <si>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</si>
  <si>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</si>
  <si>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</si>
  <si>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</si>
  <si>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</si>
  <si>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</si>
  <si>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</si>
  <si>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</si>
  <si>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</si>
  <si>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</si>
  <si>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</si>
  <si>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</si>
  <si>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</si>
  <si>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</si>
  <si>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</si>
  <si>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</si>
  <si>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</si>
  <si>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</si>
  <si>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</si>
  <si>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</si>
  <si>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</si>
  <si>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</si>
  <si>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</si>
  <si>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</si>
  <si>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</si>
  <si>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</si>
  <si>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</si>
  <si>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</si>
  <si>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</si>
  <si>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</si>
  <si>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</si>
  <si>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</si>
  <si>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</si>
  <si>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</si>
  <si>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</si>
  <si>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</si>
  <si>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</si>
  <si>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</si>
  <si>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</si>
  <si>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</si>
  <si>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</si>
  <si>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</si>
  <si>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</si>
  <si>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</si>
  <si>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</si>
  <si>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</si>
  <si>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</si>
  <si>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</si>
  <si>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</si>
  <si>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</si>
  <si>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</si>
  <si>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</si>
  <si>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</si>
  <si>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</si>
  <si>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</si>
  <si>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</si>
  <si>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</si>
  <si>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</si>
  <si>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</si>
  <si>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</si>
  <si>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</si>
  <si>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</si>
  <si>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</si>
  <si>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</si>
  <si>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</si>
  <si>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</si>
  <si>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</si>
  <si>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</si>
  <si>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</si>
  <si>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</si>
  <si>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</si>
  <si>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</si>
  <si>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</si>
  <si>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</si>
  <si>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</si>
  <si>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</si>
  <si>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</si>
  <si>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</si>
  <si>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</si>
  <si>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</si>
  <si>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</si>
  <si>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</si>
  <si>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</si>
  <si>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</si>
  <si>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</si>
  <si>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</si>
  <si>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</si>
  <si>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</si>
  <si>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</si>
  <si>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</si>
  <si>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</si>
  <si>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</si>
  <si>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</si>
  <si>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</si>
  <si>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</si>
  <si>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</si>
  <si>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</si>
  <si>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</si>
  <si>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</si>
  <si>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</si>
  <si>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</si>
  <si>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</si>
  <si>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</si>
  <si>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</si>
  <si>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</si>
  <si>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</si>
  <si>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</si>
  <si>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</si>
  <si>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</si>
  <si>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</si>
  <si>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</si>
  <si>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</si>
  <si>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</si>
  <si>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</si>
  <si>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</si>
  <si>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</si>
  <si>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</si>
  <si>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</si>
  <si>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</si>
  <si>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</si>
  <si>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</si>
  <si>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</si>
  <si>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</si>
  <si>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</si>
  <si>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</si>
  <si>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</si>
  <si>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</si>
  <si>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</si>
  <si>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</si>
  <si>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</si>
  <si>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</si>
  <si>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</si>
  <si>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</si>
  <si>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</si>
  <si>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</si>
  <si>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</si>
  <si>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</si>
  <si>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</si>
  <si>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</si>
  <si>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</si>
  <si>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</si>
  <si>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</si>
  <si>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</si>
  <si>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</si>
  <si>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</si>
  <si>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</si>
  <si>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</si>
  <si>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</si>
  <si>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</si>
  <si>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</si>
  <si>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</si>
  <si>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</si>
  <si>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</si>
  <si>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</si>
  <si>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</si>
  <si>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</si>
  <si>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</si>
  <si>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</si>
  <si>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</si>
  <si>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</si>
  <si>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</si>
  <si>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</si>
  <si>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</si>
  <si>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</si>
  <si>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</si>
  <si>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</si>
  <si>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</si>
  <si>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</si>
  <si>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</si>
  <si>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</si>
  <si>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</si>
  <si>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</si>
  <si>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</si>
  <si>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</si>
  <si>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</si>
  <si>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</si>
  <si>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</si>
  <si>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</si>
  <si>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</si>
  <si>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</si>
  <si>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</si>
  <si>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</si>
  <si>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</si>
  <si>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</si>
  <si>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</si>
  <si>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</si>
  <si>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</si>
  <si>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</si>
  <si>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</si>
  <si>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</si>
  <si>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</si>
  <si>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</si>
  <si>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</si>
  <si>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</si>
  <si>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</si>
  <si>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</si>
  <si>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</si>
  <si>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</si>
  <si>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</si>
  <si>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</si>
  <si>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</si>
  <si>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</si>
  <si>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</si>
  <si>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</si>
  <si>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</si>
  <si>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</si>
  <si>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</si>
  <si>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</si>
  <si>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</si>
  <si>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</si>
  <si>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</si>
  <si>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</si>
  <si>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</si>
  <si>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</si>
  <si>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</si>
  <si>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</si>
  <si>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</si>
  <si>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</si>
  <si>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</si>
  <si>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</si>
  <si>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</si>
  <si>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</si>
  <si>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</si>
  <si>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</si>
  <si>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</si>
  <si>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</si>
  <si>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</si>
  <si>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</si>
  <si>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</si>
  <si>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</si>
  <si>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</si>
  <si>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</si>
  <si>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</si>
  <si>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</si>
  <si>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</si>
  <si>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</si>
  <si>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</si>
  <si>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</si>
  <si>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</si>
  <si>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</si>
  <si>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</si>
  <si>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</si>
  <si>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</si>
  <si>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</si>
  <si>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</si>
  <si>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</si>
  <si>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</si>
  <si>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</si>
  <si>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</si>
  <si>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</si>
  <si>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</si>
  <si>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</si>
  <si>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</si>
  <si>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</si>
  <si>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</si>
  <si>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</si>
  <si>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</si>
  <si>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</si>
  <si>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</si>
  <si>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</si>
  <si>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</si>
  <si>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</si>
  <si>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</si>
  <si>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</si>
  <si>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</si>
  <si>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</si>
  <si>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</si>
  <si>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</si>
  <si>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</si>
  <si>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</si>
  <si>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</si>
  <si>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</si>
  <si>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</si>
  <si>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</si>
  <si>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</si>
  <si>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</si>
  <si>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</si>
  <si>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</si>
  <si>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</si>
  <si>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</si>
  <si>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</si>
  <si>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</si>
  <si>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</si>
  <si>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</si>
  <si>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</si>
  <si>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</si>
  <si>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</si>
  <si>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</si>
  <si>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</si>
  <si>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</si>
  <si>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</si>
  <si>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</si>
  <si>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</si>
  <si>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</si>
  <si>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</si>
  <si>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</si>
  <si>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</si>
  <si>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</si>
  <si>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</si>
  <si>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</si>
  <si>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</si>
  <si>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</si>
  <si>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</si>
  <si>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</si>
  <si>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</si>
  <si>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</si>
  <si>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</si>
  <si>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</si>
  <si>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</si>
  <si>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</si>
  <si>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</si>
  <si>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</si>
  <si>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</si>
  <si>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</si>
  <si>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</si>
  <si>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</si>
  <si>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</si>
  <si>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</si>
  <si>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</si>
  <si>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</si>
  <si>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</si>
  <si>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</si>
  <si>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</si>
  <si>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</si>
  <si>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</si>
  <si>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</si>
  <si>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</si>
  <si>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</si>
  <si>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</si>
  <si>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</si>
  <si>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</si>
  <si>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</si>
  <si>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</si>
  <si>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</si>
  <si>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</si>
  <si>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</si>
  <si>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</si>
  <si>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</si>
  <si>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</si>
  <si>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</si>
  <si>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</si>
  <si>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</si>
  <si>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</si>
  <si>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</si>
  <si>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</si>
  <si>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</si>
  <si>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</si>
  <si>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</si>
  <si>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</si>
  <si>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</si>
  <si>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</si>
  <si>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</si>
  <si>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</si>
  <si>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</si>
  <si>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</si>
  <si>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</si>
  <si>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</si>
  <si>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</si>
  <si>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</si>
  <si>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</si>
  <si>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</si>
  <si>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</si>
  <si>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</si>
  <si>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</si>
  <si>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</si>
  <si>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</si>
  <si>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</si>
  <si>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</si>
  <si>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</si>
  <si>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</si>
  <si>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</si>
  <si>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</si>
  <si>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</si>
  <si>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</si>
  <si>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</si>
  <si>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</si>
  <si>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</si>
  <si>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</si>
  <si>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</si>
  <si>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</si>
  <si>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</si>
  <si>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</si>
  <si>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</si>
  <si>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</si>
  <si>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</si>
  <si>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</si>
  <si>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</si>
  <si>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</si>
  <si>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</si>
  <si>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</si>
  <si>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</si>
  <si>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</si>
  <si>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</si>
  <si>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</si>
  <si>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</si>
  <si>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</si>
  <si>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</si>
  <si>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</si>
  <si>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</si>
  <si>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</si>
  <si>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</si>
  <si>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</si>
  <si>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</si>
  <si>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</si>
  <si>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</si>
  <si>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</si>
  <si>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</si>
  <si>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</si>
  <si>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</si>
  <si>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</si>
  <si>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</si>
  <si>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</si>
  <si>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</si>
  <si>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</si>
  <si>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</si>
  <si>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</si>
  <si>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</si>
  <si>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</si>
  <si>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</si>
  <si>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</si>
  <si>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</si>
  <si>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</si>
  <si>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</si>
  <si>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</si>
  <si>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</si>
  <si>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</si>
  <si>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</si>
  <si>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</si>
  <si>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</si>
  <si>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</si>
  <si>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</si>
  <si>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</si>
  <si>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</si>
  <si>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</si>
  <si>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</si>
  <si>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</si>
  <si>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</si>
  <si>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</si>
  <si>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</si>
  <si>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</si>
  <si>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</si>
  <si>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</si>
  <si>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</si>
  <si>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</si>
  <si>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</si>
  <si>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</si>
  <si>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</si>
  <si>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</si>
  <si>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</si>
  <si>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</si>
  <si>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</si>
  <si>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</si>
  <si>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</si>
  <si>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</si>
  <si>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</si>
  <si>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</si>
  <si>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</si>
  <si>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</si>
  <si>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</si>
  <si>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</si>
  <si>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</si>
  <si>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</si>
  <si>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</si>
  <si>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</si>
  <si>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</si>
  <si>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</si>
  <si>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</si>
  <si>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</si>
  <si>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</si>
  <si>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</si>
  <si>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</si>
  <si>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</si>
  <si>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</si>
  <si>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</si>
  <si>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</si>
  <si>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</si>
  <si>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</si>
  <si>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</si>
  <si>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</si>
  <si>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</si>
  <si>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</si>
  <si>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</si>
  <si>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</si>
  <si>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</si>
  <si>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</si>
  <si>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</si>
  <si>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</si>
  <si>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</si>
  <si>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</si>
  <si>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</si>
  <si>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</si>
  <si>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</si>
  <si>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</si>
  <si>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</si>
  <si>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</si>
  <si>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</si>
  <si>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</si>
  <si>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</si>
  <si>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</si>
  <si>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</si>
  <si>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</si>
  <si>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</si>
  <si>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</si>
  <si>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</si>
  <si>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</si>
  <si>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</si>
  <si>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</si>
  <si>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</si>
  <si>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</si>
  <si>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</si>
  <si>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</si>
  <si>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</si>
  <si>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</si>
  <si>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</si>
  <si>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</si>
  <si>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</si>
  <si>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</si>
  <si>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</si>
  <si>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</si>
  <si>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</si>
  <si>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</si>
  <si>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</si>
  <si>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</si>
  <si>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</si>
  <si>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</si>
  <si>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</si>
  <si>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</si>
  <si>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</si>
  <si>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</si>
  <si>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</si>
  <si>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</si>
  <si>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</si>
  <si>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</si>
  <si>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</si>
  <si>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</si>
  <si>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</si>
  <si>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</si>
  <si>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</si>
  <si>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</si>
  <si>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</si>
  <si>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</si>
  <si>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</si>
  <si>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</si>
  <si>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</si>
  <si>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</si>
  <si>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</si>
  <si>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</si>
  <si>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</si>
  <si>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</si>
  <si>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</si>
  <si>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</si>
  <si>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</si>
  <si>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</si>
  <si>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</si>
  <si>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</si>
  <si>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</si>
  <si>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</si>
  <si>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</si>
  <si>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</si>
  <si>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</si>
  <si>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</si>
  <si>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</si>
  <si>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</si>
  <si>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</si>
  <si>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</si>
  <si>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</si>
  <si>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</si>
  <si>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</si>
  <si>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</si>
  <si>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</si>
  <si>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</si>
  <si>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</si>
  <si>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</si>
  <si>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</si>
  <si>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</si>
  <si>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</si>
  <si>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</si>
  <si>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</si>
  <si>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</si>
  <si>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</si>
  <si>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</si>
  <si>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</si>
  <si>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</si>
  <si>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</si>
  <si>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</si>
  <si>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</si>
  <si>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</si>
  <si>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</si>
  <si>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</si>
  <si>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</si>
  <si>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</si>
  <si>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</si>
  <si>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</si>
  <si>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</si>
  <si>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</si>
  <si>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</si>
  <si>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</si>
  <si>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</si>
  <si>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</si>
  <si>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</si>
  <si>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</si>
  <si>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</si>
  <si>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</si>
  <si>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</si>
  <si>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</si>
  <si>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</si>
  <si>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</si>
  <si>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</si>
  <si>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</si>
  <si>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</si>
  <si>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</si>
  <si>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</si>
  <si>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</si>
  <si>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</si>
  <si>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</si>
  <si>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</si>
  <si>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</si>
  <si>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</si>
  <si>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</si>
  <si>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</si>
  <si>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</si>
  <si>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</si>
  <si>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</si>
  <si>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</si>
  <si>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</si>
  <si>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</si>
  <si>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</si>
  <si>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</si>
  <si>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</si>
  <si>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</si>
  <si>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</si>
  <si>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</si>
  <si>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</si>
  <si>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</si>
  <si>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</si>
  <si>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</si>
  <si>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</si>
  <si>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</si>
  <si>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</si>
  <si>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</si>
  <si>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</si>
  <si>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</si>
  <si>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</si>
  <si>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</si>
  <si>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</si>
  <si>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</si>
  <si>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</si>
  <si>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</si>
  <si>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</si>
  <si>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</si>
  <si>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</si>
  <si>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</si>
  <si>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</si>
  <si>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</si>
  <si>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</si>
  <si>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</si>
  <si>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</si>
  <si>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</si>
  <si>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</si>
  <si>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</si>
  <si>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</si>
  <si>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</si>
  <si>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</si>
  <si>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</si>
  <si>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</si>
  <si>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</si>
  <si>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</si>
  <si>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</si>
  <si>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</si>
  <si>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</si>
  <si>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</si>
  <si>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</si>
  <si>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</si>
  <si>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</si>
  <si>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</si>
  <si>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</si>
  <si>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</si>
  <si>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</si>
  <si>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</si>
  <si>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</si>
  <si>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</si>
  <si>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</si>
  <si>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</si>
  <si>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</si>
  <si>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</si>
  <si>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</si>
  <si>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</si>
  <si>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</si>
  <si>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</si>
  <si>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</si>
  <si>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</si>
  <si>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</si>
  <si>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</si>
  <si>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</si>
  <si>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</si>
  <si>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</si>
  <si>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</si>
  <si>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</si>
  <si>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</si>
  <si>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</si>
  <si>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</si>
  <si>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</si>
  <si>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</si>
  <si>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</si>
  <si>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</si>
  <si>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</si>
  <si>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</si>
  <si>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</si>
  <si>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</si>
  <si>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</si>
  <si>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</si>
  <si>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</si>
  <si>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</si>
  <si>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</si>
  <si>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</si>
  <si>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</si>
  <si>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</si>
  <si>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</si>
  <si>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</si>
  <si>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</si>
  <si>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</si>
  <si>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</si>
  <si>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</si>
  <si>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</si>
  <si>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</si>
  <si>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</si>
  <si>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</si>
  <si>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</si>
  <si>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</si>
  <si>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</si>
  <si>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</si>
  <si>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</si>
  <si>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</si>
  <si>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</si>
  <si>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</si>
  <si>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</si>
  <si>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</si>
  <si>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</si>
  <si>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</si>
  <si>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</si>
  <si>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</si>
  <si>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</si>
  <si>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</si>
  <si>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</si>
  <si>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</si>
  <si>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</si>
  <si>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</si>
  <si>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</si>
  <si>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</si>
  <si>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</si>
  <si>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</si>
  <si>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</si>
  <si>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</si>
  <si>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</si>
  <si>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</si>
  <si>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</si>
  <si>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</si>
  <si>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</si>
  <si>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</si>
  <si>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</si>
  <si>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</si>
  <si>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</si>
  <si>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</si>
  <si>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</si>
  <si>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</si>
  <si>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</si>
  <si>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</si>
  <si>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</si>
  <si>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</si>
  <si>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</si>
  <si>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</si>
  <si>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</si>
  <si>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</si>
  <si>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</si>
  <si>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</si>
  <si>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</si>
  <si>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</si>
  <si>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</si>
  <si>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</si>
  <si>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</si>
  <si>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</si>
  <si>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</si>
  <si>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</si>
  <si>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</si>
  <si>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</si>
  <si>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</si>
  <si>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</si>
  <si>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</si>
  <si>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</si>
  <si>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</si>
  <si>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</si>
  <si>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</si>
  <si>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</si>
  <si>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</si>
  <si>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</si>
  <si>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</si>
  <si>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</si>
  <si>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</si>
  <si>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</si>
  <si>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</si>
  <si>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</si>
  <si>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</si>
  <si>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</si>
  <si>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</si>
  <si>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</si>
  <si>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</si>
  <si>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</si>
  <si>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</si>
  <si>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</si>
  <si>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</si>
  <si>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</si>
  <si>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</si>
  <si>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</si>
  <si>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</si>
  <si>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</si>
  <si>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</si>
  <si>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</si>
  <si>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</si>
  <si>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</si>
  <si>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</si>
  <si>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</si>
  <si>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</si>
  <si>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</si>
  <si>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</si>
  <si>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</si>
  <si>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</si>
  <si>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</si>
  <si>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</si>
  <si>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</si>
  <si>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</si>
  <si>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</si>
  <si>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</si>
  <si>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</si>
  <si>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</si>
  <si>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</si>
  <si>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</si>
  <si>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</si>
  <si>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</si>
  <si>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</si>
  <si>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</si>
  <si>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</si>
  <si>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</si>
  <si>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</si>
  <si>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</si>
  <si>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</si>
  <si>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</si>
  <si>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</si>
  <si>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</si>
  <si>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</si>
  <si>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</si>
  <si>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</si>
  <si>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</si>
  <si>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</si>
  <si>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</si>
  <si>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</si>
  <si>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</si>
  <si>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</si>
  <si>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</si>
  <si>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</si>
  <si>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</si>
  <si>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</si>
  <si>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</si>
  <si>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</si>
  <si>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</si>
  <si>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</si>
  <si>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</si>
  <si>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</si>
  <si>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</si>
  <si>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</si>
  <si>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</si>
  <si>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</si>
  <si>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</si>
  <si>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</si>
  <si>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</si>
  <si>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</si>
  <si>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</si>
  <si>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</si>
  <si>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</si>
  <si>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</si>
  <si>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</si>
  <si>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</si>
  <si>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</si>
  <si>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</si>
  <si>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</si>
  <si>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</si>
  <si>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</si>
  <si>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</si>
  <si>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</si>
  <si>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</si>
  <si>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</si>
  <si>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</si>
  <si>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</si>
  <si>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</si>
  <si>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</si>
  <si>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</si>
  <si>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</si>
  <si>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</si>
  <si>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</si>
  <si>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</si>
  <si>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</si>
  <si>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</si>
  <si>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</si>
  <si>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</si>
  <si>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</si>
  <si>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</si>
  <si>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</si>
  <si>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</si>
  <si>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</si>
  <si>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</si>
  <si>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</si>
  <si>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</si>
  <si>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</si>
  <si>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</si>
  <si>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</si>
  <si>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</si>
  <si>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</si>
  <si>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</si>
  <si>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</si>
  <si>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</si>
  <si>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</si>
  <si>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</si>
  <si>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</si>
  <si>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</si>
  <si>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</si>
  <si>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</si>
  <si>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</si>
  <si>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</si>
  <si>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</si>
  <si>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</si>
  <si>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</si>
  <si>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</si>
  <si>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</si>
  <si>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</si>
  <si>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</si>
  <si>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</si>
  <si>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</si>
  <si>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</si>
  <si>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</si>
  <si>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</si>
  <si>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</si>
  <si>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</si>
  <si>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</si>
  <si>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</si>
  <si>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</si>
  <si>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</si>
  <si>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</si>
  <si>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</si>
  <si>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</si>
  <si>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</si>
  <si>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</si>
  <si>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</si>
  <si>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</si>
  <si>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</si>
  <si>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</si>
  <si>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</si>
  <si>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</si>
  <si>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</si>
  <si>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</si>
  <si>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</si>
  <si>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</si>
  <si>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</si>
  <si>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</si>
  <si>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</si>
  <si>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</si>
  <si>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</si>
  <si>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</si>
  <si>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</si>
  <si>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</si>
  <si>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</si>
  <si>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</si>
  <si>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</si>
  <si>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</si>
  <si>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</si>
  <si>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</si>
  <si>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</si>
  <si>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</si>
  <si>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</si>
  <si>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</si>
  <si>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</si>
  <si>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</si>
  <si>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</si>
  <si>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</si>
  <si>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</si>
  <si>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</si>
  <si>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</si>
  <si>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</si>
  <si>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</si>
  <si>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</si>
  <si>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</si>
  <si>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</si>
  <si>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</si>
  <si>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</si>
  <si>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</si>
  <si>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</si>
  <si>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</si>
  <si>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</si>
  <si>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</si>
  <si>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</si>
  <si>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</si>
  <si>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</si>
  <si>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</si>
  <si>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</si>
  <si>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</si>
  <si>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</si>
  <si>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</si>
  <si>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</si>
  <si>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</si>
  <si>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</si>
  <si>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</si>
  <si>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</si>
  <si>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</si>
  <si>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</si>
  <si>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</si>
  <si>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</si>
  <si>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</si>
  <si>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</si>
  <si>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</si>
  <si>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</si>
  <si>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</si>
  <si>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</si>
  <si>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</si>
  <si>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</si>
  <si>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</si>
  <si>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</si>
  <si>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</si>
  <si>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</si>
  <si>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</si>
  <si>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</si>
  <si>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</si>
  <si>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</si>
  <si>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</si>
  <si>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</si>
  <si>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</si>
  <si>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</si>
  <si>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</si>
  <si>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</si>
  <si>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</si>
  <si>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</si>
  <si>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</si>
  <si>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</si>
  <si>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</si>
  <si>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</si>
  <si>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</si>
  <si>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</si>
  <si>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</si>
  <si>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</si>
  <si>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</si>
  <si>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</si>
  <si>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</si>
  <si>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</si>
  <si>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</si>
  <si>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</si>
  <si>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</si>
  <si>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</si>
  <si>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</si>
  <si>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</si>
  <si>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</si>
  <si>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</si>
  <si>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</si>
  <si>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</si>
  <si>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</si>
  <si>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</si>
  <si>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</si>
  <si>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</si>
  <si>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</si>
  <si>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</si>
  <si>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</si>
  <si>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</si>
  <si>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</si>
  <si>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</si>
  <si>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</si>
  <si>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</si>
  <si>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</si>
  <si>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</si>
  <si>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</si>
  <si>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</si>
  <si>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</si>
  <si>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</si>
  <si>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</si>
  <si>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</si>
  <si>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</si>
  <si>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</si>
  <si>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</si>
  <si>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</si>
  <si>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</si>
  <si>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</si>
  <si>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</si>
  <si>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</si>
  <si>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</si>
  <si>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</si>
  <si>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</si>
  <si>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</si>
  <si>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</si>
  <si>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</si>
  <si>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</si>
  <si>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</si>
  <si>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</si>
  <si>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</si>
  <si>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</si>
  <si>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</si>
  <si>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</si>
  <si>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</si>
  <si>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</si>
  <si>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</si>
  <si>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</si>
  <si>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</si>
  <si>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</si>
  <si>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</si>
  <si>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</si>
  <si>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</si>
  <si>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</si>
  <si>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</si>
  <si>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</si>
  <si>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</si>
  <si>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</si>
  <si>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</si>
  <si>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</si>
  <si>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</si>
  <si>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</si>
  <si>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</si>
  <si>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</si>
  <si>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</si>
  <si>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</si>
  <si>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</si>
  <si>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</si>
  <si>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</si>
  <si>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</si>
  <si>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</si>
  <si>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</si>
  <si>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</si>
  <si>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</si>
  <si>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</si>
  <si>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</si>
  <si>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</si>
  <si>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</si>
  <si>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</si>
  <si>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</si>
  <si>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</si>
  <si>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</si>
  <si>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</si>
  <si>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</si>
  <si>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</si>
  <si>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</si>
  <si>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</si>
  <si>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</si>
  <si>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</si>
  <si>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</si>
  <si>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</si>
  <si>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</si>
  <si>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</si>
  <si>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</si>
  <si>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</si>
  <si>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</si>
  <si>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</si>
  <si>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</si>
  <si>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</si>
  <si>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</si>
  <si>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</si>
  <si>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</si>
  <si>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</si>
  <si>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</si>
  <si>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</si>
  <si>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</si>
  <si>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</si>
  <si>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</si>
  <si>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</si>
  <si>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</si>
  <si>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</si>
  <si>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</si>
  <si>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</si>
  <si>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</si>
  <si>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</si>
  <si>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</si>
  <si>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</si>
  <si>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</si>
  <si>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</si>
  <si>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</si>
  <si>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</si>
  <si>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</si>
  <si>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</si>
  <si>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</si>
  <si>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</si>
  <si>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</si>
  <si>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</si>
  <si>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</si>
  <si>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</si>
  <si>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</si>
  <si>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</si>
  <si>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</si>
  <si>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</si>
  <si>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</si>
  <si>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</si>
  <si>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</si>
  <si>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</si>
  <si>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</si>
  <si>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</si>
  <si>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</si>
  <si>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</si>
  <si>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</si>
  <si>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</si>
  <si>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</si>
  <si>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</si>
  <si>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</si>
  <si>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</si>
  <si>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</si>
  <si>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</si>
  <si>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</si>
  <si>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</si>
  <si>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</si>
  <si>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</si>
  <si>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</si>
  <si>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</si>
  <si>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</si>
  <si>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</si>
  <si>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</si>
  <si>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</si>
  <si>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</si>
  <si>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</si>
  <si>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</si>
  <si>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</si>
  <si>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</si>
  <si>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</si>
  <si>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</si>
  <si>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</si>
  <si>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</si>
  <si>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</si>
  <si>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</si>
  <si>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</si>
  <si>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</si>
  <si>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</si>
  <si>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</si>
  <si>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</si>
  <si>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</si>
  <si>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</si>
  <si>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</si>
  <si>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</si>
  <si>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</si>
  <si>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</si>
  <si>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</si>
  <si>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</si>
  <si>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</si>
  <si>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</si>
  <si>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</si>
  <si>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</si>
  <si>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</si>
  <si>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</si>
  <si>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</si>
  <si>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</si>
  <si>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</si>
  <si>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</si>
  <si>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</si>
  <si>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</si>
  <si>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</si>
  <si>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</si>
  <si>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</si>
  <si>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</si>
  <si>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</si>
  <si>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</si>
  <si>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</si>
  <si>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</si>
  <si>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</si>
  <si>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</si>
  <si>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</si>
  <si>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</si>
  <si>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</si>
  <si>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</si>
  <si>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</si>
  <si>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</si>
  <si>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</si>
  <si>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</si>
  <si>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</si>
  <si>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</si>
  <si>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</si>
  <si>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</si>
  <si>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</si>
  <si>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</si>
  <si>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</si>
  <si>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</si>
  <si>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</si>
  <si>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</si>
  <si>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</si>
  <si>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</si>
  <si>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</si>
  <si>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</si>
  <si>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</si>
  <si>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</si>
  <si>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</si>
  <si>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</si>
  <si>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</si>
  <si>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</si>
  <si>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</si>
  <si>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</si>
  <si>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</si>
  <si>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</si>
  <si>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</si>
  <si>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</si>
  <si>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</si>
  <si>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</si>
  <si>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</si>
  <si>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</si>
  <si>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</si>
  <si>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</si>
  <si>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</si>
  <si>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</si>
  <si>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</si>
  <si>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</si>
  <si>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</si>
  <si>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</si>
  <si>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</si>
  <si>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</si>
  <si>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</si>
  <si>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</si>
  <si>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</si>
  <si>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</si>
  <si>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</si>
  <si>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</si>
  <si>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</si>
  <si>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</si>
  <si>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</si>
  <si>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</si>
  <si>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</si>
  <si>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</si>
  <si>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</si>
  <si>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</si>
  <si>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</si>
  <si>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</si>
  <si>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</si>
  <si>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</si>
  <si>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</si>
  <si>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</si>
  <si>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</si>
  <si>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</si>
  <si>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</si>
  <si>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</si>
  <si>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</si>
  <si>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</si>
  <si>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</si>
  <si>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</si>
  <si>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</si>
  <si>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</si>
  <si>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</si>
  <si>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</si>
  <si>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</si>
  <si>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</si>
  <si>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</si>
  <si>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</si>
  <si>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</si>
  <si>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</si>
  <si>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</si>
  <si>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</si>
  <si>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</si>
  <si>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</si>
  <si>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</si>
  <si>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</si>
  <si>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</si>
  <si>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</si>
  <si>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</si>
  <si>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</si>
  <si>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</si>
  <si>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</si>
  <si>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</si>
  <si>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</si>
  <si>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</si>
  <si>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</si>
  <si>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</si>
  <si>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</si>
  <si>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</si>
  <si>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</si>
  <si>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</si>
  <si>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</si>
  <si>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</si>
  <si>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</si>
  <si>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</si>
  <si>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</si>
  <si>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</si>
  <si>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</si>
  <si>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</si>
  <si>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</si>
  <si>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</si>
  <si>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</si>
  <si>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</si>
  <si>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</si>
  <si>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</si>
  <si>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</si>
  <si>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</si>
  <si>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</si>
  <si>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</si>
  <si>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</si>
  <si>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</si>
  <si>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</si>
  <si>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</si>
  <si>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</si>
  <si>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</si>
  <si>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</si>
  <si>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</si>
  <si>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</si>
  <si>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</si>
  <si>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</si>
  <si>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</si>
  <si>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</si>
  <si>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</si>
  <si>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</si>
  <si>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</si>
  <si>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</si>
  <si>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</si>
  <si>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</si>
  <si>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</si>
  <si>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</si>
  <si>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</si>
  <si>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</si>
  <si>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</si>
  <si>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</si>
  <si>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</si>
  <si>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</si>
  <si>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</si>
  <si>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</si>
  <si>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</si>
  <si>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</si>
  <si>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</si>
  <si>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</si>
  <si>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</si>
  <si>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</si>
  <si>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</si>
  <si>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</si>
  <si>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</si>
  <si>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</si>
  <si>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</si>
  <si>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</si>
  <si>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</si>
  <si>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</si>
  <si>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</si>
  <si>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</si>
  <si>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</si>
  <si>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</si>
  <si>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</si>
  <si>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</si>
  <si>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</si>
  <si>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</si>
  <si>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</si>
  <si>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</si>
  <si>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</si>
  <si>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</si>
  <si>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</si>
  <si>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</si>
  <si>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</si>
  <si>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</si>
  <si>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</si>
  <si>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</si>
  <si>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</si>
  <si>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</si>
  <si>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</si>
  <si>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</si>
  <si>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</si>
  <si>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</si>
  <si>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</si>
  <si>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</si>
  <si>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</si>
  <si>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</si>
  <si>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</si>
  <si>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</si>
  <si>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</si>
  <si>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</si>
  <si>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</si>
  <si>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</si>
  <si>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</si>
  <si>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</si>
  <si>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</si>
  <si>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</si>
  <si>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</si>
  <si>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</si>
  <si>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</si>
  <si>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</si>
  <si>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</si>
  <si>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</si>
  <si>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</si>
  <si>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</si>
  <si>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</si>
  <si>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</si>
  <si>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</si>
  <si>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</si>
  <si>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</si>
  <si>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</si>
  <si>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</si>
  <si>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</si>
  <si>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</si>
  <si>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</si>
  <si>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</si>
  <si>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</si>
  <si>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</si>
  <si>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</si>
  <si>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</si>
  <si>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</si>
  <si>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</si>
  <si>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</si>
  <si>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</si>
  <si>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</si>
  <si>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</si>
  <si>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</si>
  <si>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</si>
  <si>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</si>
  <si>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</si>
  <si>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</si>
  <si>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</si>
  <si>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</si>
  <si>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</si>
  <si>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</si>
  <si>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</si>
  <si>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</si>
  <si>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</si>
  <si>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</si>
  <si>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</si>
  <si>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</si>
  <si>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</si>
  <si>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</si>
  <si>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</si>
  <si>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</si>
  <si>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</si>
  <si>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</si>
  <si>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</si>
  <si>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</si>
  <si>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</si>
  <si>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</si>
  <si>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</si>
  <si>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</si>
  <si>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</si>
  <si>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</si>
  <si>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</si>
  <si>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</si>
  <si>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</si>
  <si>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</si>
  <si>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</si>
  <si>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</si>
  <si>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</si>
  <si>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</si>
  <si>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</si>
  <si>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</si>
  <si>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</si>
  <si>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</si>
  <si>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</si>
  <si>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</si>
  <si>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</si>
  <si>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</si>
  <si>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</si>
  <si>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</si>
  <si>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</si>
  <si>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</si>
  <si>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</si>
  <si>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</si>
  <si>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</si>
  <si>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</si>
  <si>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</si>
  <si>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</si>
  <si>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</si>
  <si>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</si>
  <si>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</si>
  <si>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</si>
  <si>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</si>
  <si>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</si>
  <si>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</si>
  <si>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</si>
  <si>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</si>
  <si>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</si>
  <si>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</si>
  <si>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</si>
  <si>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</si>
  <si>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</si>
  <si>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</si>
  <si>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</si>
  <si>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</si>
  <si>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</si>
  <si>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</si>
  <si>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</si>
  <si>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</si>
  <si>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</si>
  <si>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</si>
  <si>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</si>
  <si>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</si>
  <si>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</si>
  <si>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</si>
  <si>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</si>
  <si>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</si>
  <si>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</si>
  <si>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</si>
  <si>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</si>
  <si>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</si>
  <si>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</si>
  <si>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</si>
  <si>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</si>
  <si>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</si>
  <si>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</si>
  <si>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</si>
  <si>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</si>
  <si>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</si>
  <si>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</si>
  <si>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</si>
  <si>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</si>
  <si>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</si>
  <si>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</si>
  <si>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</si>
  <si>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</si>
  <si>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</si>
  <si>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</si>
  <si>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</si>
  <si>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</si>
  <si>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</si>
  <si>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</si>
  <si>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</si>
  <si>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</si>
  <si>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</si>
  <si>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</si>
  <si>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</si>
  <si>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</si>
  <si>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</si>
  <si>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</si>
  <si>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</si>
  <si>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</si>
  <si>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</si>
  <si>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</si>
  <si>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</si>
  <si>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</si>
  <si>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</si>
  <si>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</si>
  <si>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</si>
  <si>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</si>
  <si>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</si>
  <si>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</si>
  <si>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</si>
  <si>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</si>
  <si>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</si>
  <si>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</si>
  <si>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</si>
  <si>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</si>
  <si>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</si>
  <si>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</si>
  <si>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</si>
  <si>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</si>
  <si>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</si>
  <si>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</si>
  <si>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</si>
  <si>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</si>
  <si>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</si>
  <si>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</si>
  <si>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</si>
  <si>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</si>
  <si>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</si>
  <si>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</si>
  <si>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</si>
  <si>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</si>
  <si>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</si>
  <si>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</si>
  <si>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</si>
  <si>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</si>
  <si>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</si>
  <si>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</si>
  <si>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</si>
  <si>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</si>
  <si>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</si>
  <si>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</si>
  <si>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</si>
  <si>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</si>
  <si>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</si>
  <si>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</si>
  <si>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</si>
  <si>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</si>
  <si>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</si>
  <si>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</si>
  <si>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</si>
  <si>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</si>
  <si>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</si>
  <si>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</si>
  <si>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</si>
  <si>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</si>
  <si>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</si>
  <si>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</si>
  <si>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</si>
  <si>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</si>
  <si>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</si>
  <si>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</si>
  <si>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</si>
  <si>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</si>
  <si>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</si>
  <si>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</si>
  <si>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</si>
  <si>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</si>
  <si>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</si>
  <si>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</si>
  <si>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</si>
  <si>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</si>
  <si>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</si>
  <si>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</si>
  <si>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</si>
  <si>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</si>
  <si>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</si>
  <si>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</si>
  <si>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</si>
  <si>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</si>
  <si>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</si>
  <si>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</si>
  <si>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</si>
  <si>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</si>
  <si>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</si>
  <si>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</si>
  <si>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</si>
  <si>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</si>
  <si>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</si>
  <si>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</si>
  <si>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</si>
  <si>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</si>
  <si>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</si>
  <si>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</si>
  <si>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</si>
  <si>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</si>
  <si>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</si>
  <si>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</si>
  <si>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</si>
  <si>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</si>
  <si>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</si>
  <si>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</si>
  <si>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</si>
  <si>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</si>
  <si>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</si>
  <si>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</si>
  <si>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</si>
  <si>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</si>
  <si>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</si>
  <si>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</si>
  <si>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</si>
  <si>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</si>
  <si>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</si>
  <si>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</si>
  <si>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</si>
  <si>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</si>
  <si>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</si>
  <si>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</si>
  <si>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</si>
  <si>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</si>
  <si>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</si>
  <si>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</si>
  <si>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</si>
  <si>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</si>
  <si>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</si>
  <si>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</si>
  <si>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</si>
  <si>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</si>
  <si>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</si>
  <si>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</si>
  <si>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</si>
  <si>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</si>
  <si>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</si>
  <si>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</si>
  <si>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</si>
  <si>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</si>
  <si>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</si>
  <si>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</si>
  <si>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</si>
  <si>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</si>
  <si>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</si>
  <si>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</si>
  <si>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</si>
  <si>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</si>
  <si>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</si>
  <si>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</si>
  <si>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</si>
  <si>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</si>
  <si>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</si>
  <si>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</si>
  <si>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</si>
  <si>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</si>
  <si>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</si>
  <si>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</si>
  <si>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</si>
  <si>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</si>
  <si>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</si>
  <si>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</si>
  <si>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</si>
  <si>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</si>
  <si>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</si>
  <si>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</si>
  <si>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</si>
  <si>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</si>
  <si>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</si>
  <si>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</si>
  <si>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</si>
  <si>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</si>
  <si>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</si>
  <si>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</si>
  <si>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</si>
  <si>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</si>
  <si>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</si>
  <si>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</si>
  <si>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</si>
  <si>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</si>
  <si>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</si>
  <si>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</si>
  <si>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</si>
  <si>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</si>
  <si>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</si>
  <si>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</si>
  <si>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</si>
  <si>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</si>
  <si>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</si>
  <si>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</si>
  <si>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</si>
  <si>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</si>
  <si>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</si>
  <si>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</si>
  <si>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</si>
  <si>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</si>
  <si>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</si>
  <si>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</si>
  <si>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</si>
  <si>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</si>
  <si>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</si>
  <si>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</si>
  <si>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</si>
  <si>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</si>
  <si>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</si>
  <si>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</si>
  <si>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</si>
  <si>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</si>
  <si>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</si>
  <si>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</si>
  <si>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</si>
  <si>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</si>
  <si>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</si>
  <si>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</si>
  <si>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</si>
  <si>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</si>
  <si>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</si>
  <si>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</si>
  <si>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</si>
  <si>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</si>
  <si>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</si>
  <si>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</si>
  <si>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</si>
  <si>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</si>
  <si>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</si>
  <si>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</si>
  <si>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</si>
  <si>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</si>
  <si>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</si>
  <si>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</si>
  <si>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</si>
  <si>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</si>
  <si>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</si>
  <si>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</si>
  <si>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</si>
  <si>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</si>
  <si>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</si>
  <si>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</si>
  <si>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</si>
  <si>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</si>
  <si>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</si>
  <si>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</si>
  <si>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</si>
  <si>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</si>
  <si>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</si>
  <si>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</si>
  <si>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</si>
  <si>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</si>
  <si>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</si>
  <si>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</si>
  <si>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</si>
  <si>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</si>
  <si>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</si>
  <si>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</si>
  <si>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</si>
  <si>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</si>
  <si>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</si>
  <si>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</si>
  <si>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</si>
  <si>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</si>
  <si>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</si>
  <si>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</si>
  <si>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</si>
  <si>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</si>
  <si>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</si>
  <si>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</si>
  <si>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</si>
  <si>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</si>
  <si>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</si>
  <si>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</si>
  <si>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</si>
  <si>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</si>
  <si>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</si>
  <si>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</si>
  <si>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</si>
  <si>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</si>
  <si>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</si>
  <si>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</si>
  <si>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</si>
  <si>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</si>
  <si>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</si>
  <si>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</si>
  <si>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</si>
  <si>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</si>
  <si>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</si>
  <si>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</si>
  <si>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</si>
  <si>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</si>
  <si>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</si>
  <si>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</si>
  <si>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</si>
  <si>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</si>
  <si>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</si>
  <si>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</si>
  <si>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</si>
  <si>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</si>
  <si>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</si>
  <si>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</si>
  <si>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</si>
  <si>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</si>
  <si>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</si>
  <si>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</si>
  <si>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</si>
  <si>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</si>
  <si>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</si>
  <si>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</si>
  <si>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</si>
  <si>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</si>
  <si>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</si>
  <si>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</si>
  <si>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</si>
  <si>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</si>
  <si>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</si>
  <si>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</si>
  <si>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</si>
  <si>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</si>
  <si>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</si>
  <si>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</si>
  <si>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</si>
  <si>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</si>
  <si>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</si>
  <si>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</si>
  <si>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</si>
  <si>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</si>
  <si>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</si>
  <si>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</si>
  <si>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</si>
  <si>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</si>
  <si>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</si>
  <si>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</si>
  <si>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</si>
  <si>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</si>
  <si>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</si>
  <si>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</si>
  <si>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</si>
  <si>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</si>
  <si>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</si>
  <si>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</si>
  <si>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</si>
  <si>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</si>
  <si>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</si>
  <si>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</si>
  <si>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</si>
  <si>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</si>
  <si>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</si>
  <si>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</si>
  <si>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</si>
  <si>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</si>
  <si>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</si>
  <si>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</si>
  <si>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</si>
  <si>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</si>
  <si>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</si>
  <si>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</si>
  <si>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</si>
  <si>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</si>
  <si>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</si>
  <si>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</si>
  <si>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</si>
  <si>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</si>
  <si>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</si>
  <si>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</si>
  <si>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</si>
  <si>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</si>
  <si>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</si>
  <si>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</si>
  <si>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</si>
  <si>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</si>
  <si>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</si>
  <si>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</si>
  <si>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</si>
  <si>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</si>
  <si>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</si>
  <si>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</si>
  <si>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</si>
  <si>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</si>
  <si>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</si>
  <si>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</si>
  <si>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</si>
  <si>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</si>
  <si>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</si>
  <si>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</si>
  <si>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</si>
  <si>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</si>
  <si>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</si>
  <si>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</si>
  <si>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</si>
  <si>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</si>
  <si>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</si>
  <si>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</si>
  <si>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</si>
  <si>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</si>
  <si>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</si>
  <si>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</si>
  <si>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</si>
  <si>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</si>
  <si>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</si>
  <si>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</si>
  <si>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</si>
  <si>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</si>
  <si>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</si>
  <si>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</si>
  <si>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</si>
  <si>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</si>
  <si>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</si>
  <si>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</si>
  <si>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</si>
  <si>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</si>
  <si>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</si>
  <si>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</si>
  <si>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</si>
  <si>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</si>
  <si>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</si>
  <si>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</si>
  <si>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</si>
  <si>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</si>
  <si>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</si>
  <si>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</si>
  <si>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</si>
  <si>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</si>
  <si>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</si>
  <si>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</si>
  <si>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</si>
  <si>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</si>
  <si>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</si>
  <si>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</si>
  <si>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</si>
  <si>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</si>
  <si>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</si>
  <si>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</si>
  <si>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</si>
  <si>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</si>
  <si>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</si>
  <si>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</si>
  <si>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</si>
  <si>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</si>
  <si>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</si>
  <si>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</si>
  <si>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</si>
  <si>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</si>
  <si>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</si>
  <si>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</si>
  <si>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</si>
  <si>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</si>
  <si>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</si>
  <si>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</si>
  <si>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</si>
  <si>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</si>
  <si>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</si>
  <si>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</si>
  <si>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</si>
  <si>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</si>
  <si>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</si>
  <si>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</si>
  <si>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</si>
  <si>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</si>
  <si>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</si>
  <si>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</si>
  <si>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</si>
  <si>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</si>
  <si>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</si>
  <si>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</si>
  <si>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</si>
  <si>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</si>
  <si>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</si>
  <si>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</si>
  <si>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</si>
  <si>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</si>
  <si>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</si>
  <si>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</si>
  <si>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</si>
  <si>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</si>
  <si>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</si>
  <si>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</si>
  <si>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</si>
  <si>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</si>
  <si>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</si>
  <si>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</si>
  <si>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</si>
  <si>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</si>
  <si>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</si>
  <si>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</si>
  <si>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</si>
  <si>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</si>
  <si>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</si>
  <si>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</si>
  <si>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</si>
  <si>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</si>
  <si>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</si>
  <si>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</si>
  <si>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</si>
  <si>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</si>
  <si>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</si>
  <si>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</si>
  <si>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</si>
  <si>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</si>
  <si>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</si>
  <si>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</si>
  <si>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</si>
  <si>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</si>
  <si>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</si>
  <si>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</si>
  <si>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</si>
  <si>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</si>
  <si>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</si>
  <si>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</si>
  <si>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</si>
  <si>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</si>
  <si>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</si>
  <si>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</si>
  <si>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</si>
  <si>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</si>
  <si>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</si>
  <si>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</si>
  <si>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</si>
  <si>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</si>
  <si>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</si>
  <si>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</si>
  <si>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</si>
  <si>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</si>
  <si>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</si>
  <si>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</si>
  <si>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</si>
  <si>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</si>
  <si>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</si>
  <si>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</si>
  <si>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</si>
  <si>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</si>
  <si>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</si>
  <si>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</si>
  <si>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</si>
  <si>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</si>
  <si>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</si>
  <si>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</si>
  <si>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</si>
  <si>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</si>
  <si>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</si>
  <si>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</si>
  <si>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</si>
  <si>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</si>
  <si>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</si>
  <si>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</si>
  <si>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</si>
  <si>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</si>
  <si>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</si>
  <si>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</si>
  <si>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</si>
  <si>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</si>
  <si>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</si>
  <si>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</si>
  <si>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</si>
  <si>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</si>
  <si>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</si>
  <si>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</si>
  <si>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</si>
  <si>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</si>
  <si>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</si>
  <si>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</si>
  <si>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</si>
  <si>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</si>
  <si>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</si>
  <si>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</si>
  <si>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</si>
  <si>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</si>
  <si>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</si>
  <si>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</si>
  <si>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</si>
  <si>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</si>
  <si>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</si>
  <si>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</si>
  <si>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</si>
  <si>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</si>
  <si>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</si>
  <si>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</si>
  <si>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</si>
  <si>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</si>
  <si>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</si>
  <si>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</si>
  <si>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</si>
  <si>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</si>
  <si>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</si>
  <si>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</si>
  <si>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</si>
  <si>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</si>
  <si>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</si>
  <si>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</si>
  <si>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</si>
  <si>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</si>
  <si>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</si>
  <si>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</si>
  <si>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</si>
  <si>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</si>
  <si>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</si>
  <si>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</si>
  <si>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</si>
  <si>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</si>
  <si>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</si>
  <si>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</si>
  <si>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</si>
  <si>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</si>
  <si>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</si>
  <si>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</si>
  <si>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</si>
  <si>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</si>
  <si>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</si>
  <si>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</si>
  <si>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</si>
  <si>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</si>
  <si>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</si>
  <si>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</si>
  <si>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</si>
  <si>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</si>
  <si>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</si>
  <si>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</si>
  <si>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</si>
  <si>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</si>
  <si>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</si>
  <si>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</si>
  <si>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</si>
  <si>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</si>
  <si>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</si>
  <si>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</si>
  <si>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</si>
  <si>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</si>
  <si>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</si>
  <si>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</si>
  <si>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</si>
  <si>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</si>
  <si>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</si>
  <si>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</si>
  <si>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</si>
  <si>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</si>
  <si>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</si>
  <si>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</si>
  <si>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</si>
  <si>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</si>
  <si>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</si>
  <si>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</si>
  <si>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</si>
  <si>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</si>
  <si>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</si>
  <si>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</si>
  <si>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</si>
  <si>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</si>
  <si>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</si>
  <si>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</si>
  <si>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</si>
  <si>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</si>
  <si>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</si>
  <si>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</si>
  <si>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</si>
  <si>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</si>
  <si>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</si>
  <si>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</si>
  <si>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</si>
  <si>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</si>
  <si>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</si>
  <si>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</si>
  <si>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</si>
  <si>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</si>
  <si>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</si>
  <si>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</si>
  <si>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</si>
  <si>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</si>
  <si>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</si>
  <si>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</si>
  <si>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</si>
  <si>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</si>
  <si>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</si>
  <si>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</si>
  <si>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</si>
  <si>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</si>
  <si>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</si>
  <si>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</si>
  <si>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</si>
  <si>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</si>
  <si>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</si>
  <si>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</si>
  <si>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</si>
  <si>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</si>
  <si>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</si>
  <si>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</si>
  <si>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</si>
  <si>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</si>
  <si>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</si>
  <si>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</si>
  <si>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</si>
  <si>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</si>
  <si>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</si>
  <si>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</si>
  <si>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</si>
  <si>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</si>
  <si>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</si>
  <si>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</si>
  <si>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</si>
  <si>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</si>
  <si>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</si>
  <si>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</si>
  <si>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</si>
  <si>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</si>
  <si>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</si>
  <si>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</si>
  <si>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</si>
  <si>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</si>
  <si>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</si>
  <si>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</si>
  <si>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</si>
  <si>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</si>
  <si>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</si>
  <si>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</si>
  <si>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</si>
  <si>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</si>
  <si>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</si>
  <si>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</si>
  <si>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</si>
  <si>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</si>
  <si>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</si>
  <si>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</si>
  <si>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</si>
  <si>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</si>
  <si>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</si>
  <si>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</si>
  <si>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</si>
  <si>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</si>
  <si>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</si>
  <si>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</si>
  <si>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</si>
  <si>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</si>
  <si>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</si>
  <si>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</si>
  <si>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</si>
  <si>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</si>
  <si>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</si>
  <si>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</si>
  <si>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</si>
  <si>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</si>
  <si>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</si>
  <si>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</si>
  <si>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</si>
  <si>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</si>
  <si>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</si>
  <si>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</si>
  <si>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</si>
  <si>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</si>
  <si>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</si>
  <si>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</si>
  <si>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</si>
  <si>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</si>
  <si>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</si>
  <si>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</si>
  <si>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</si>
  <si>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</si>
  <si>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</si>
  <si>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</si>
  <si>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</si>
  <si>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</si>
  <si>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</si>
  <si>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</si>
  <si>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</si>
  <si>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</si>
  <si>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</si>
  <si>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</si>
  <si>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</si>
  <si>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</si>
  <si>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</si>
  <si>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</si>
  <si>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</si>
  <si>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</si>
  <si>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</si>
  <si>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</si>
  <si>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</si>
  <si>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</si>
  <si>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</si>
  <si>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</si>
  <si>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</si>
  <si>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</si>
  <si>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</si>
  <si>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</si>
  <si>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</si>
  <si>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</si>
  <si>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</si>
  <si>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</si>
  <si>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</si>
  <si>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</si>
  <si>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</si>
  <si>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</si>
  <si>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</si>
  <si>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</si>
  <si>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</si>
  <si>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</si>
  <si>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</si>
  <si>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</si>
  <si>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</si>
  <si>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</si>
  <si>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</si>
  <si>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</si>
  <si>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</si>
  <si>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</si>
  <si>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</si>
  <si>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</si>
  <si>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</si>
  <si>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</si>
  <si>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</si>
  <si>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</si>
  <si>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</si>
  <si>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</si>
  <si>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</si>
  <si>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</si>
  <si>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</si>
  <si>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</si>
  <si>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</si>
  <si>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</si>
  <si>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</si>
  <si>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</si>
  <si>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</si>
  <si>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</si>
  <si>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</si>
  <si>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</si>
  <si>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</si>
  <si>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</si>
  <si>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</si>
  <si>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</si>
  <si>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</si>
  <si>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</si>
  <si>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</si>
  <si>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</si>
  <si>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</si>
  <si>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</si>
  <si>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</si>
  <si>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</si>
  <si>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</si>
  <si>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</si>
  <si>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</si>
  <si>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</si>
  <si>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</si>
  <si>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</si>
  <si>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</si>
  <si>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</si>
  <si>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</si>
  <si>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</si>
  <si>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</si>
  <si>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</si>
  <si>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</si>
  <si>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</si>
  <si>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</si>
  <si>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</si>
  <si>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</si>
  <si>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</si>
  <si>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</si>
  <si>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</si>
  <si>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</si>
  <si>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</si>
  <si>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</si>
  <si>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</si>
  <si>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</si>
  <si>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</si>
  <si>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</si>
  <si>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</si>
  <si>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</si>
  <si>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</si>
  <si>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</si>
  <si>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</si>
  <si>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</si>
  <si>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</si>
  <si>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</si>
  <si>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</si>
  <si>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</si>
  <si>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</si>
  <si>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</si>
  <si>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</si>
  <si>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</si>
  <si>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</si>
  <si>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</si>
  <si>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</si>
  <si>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</si>
  <si>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</si>
  <si>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</si>
  <si>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</si>
  <si>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</si>
  <si>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</si>
  <si>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</si>
  <si>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</si>
  <si>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</si>
  <si>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</si>
  <si>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</si>
  <si>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</si>
  <si>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</si>
  <si>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</si>
  <si>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</si>
  <si>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</si>
  <si>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</si>
  <si>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</si>
  <si>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</si>
  <si>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</si>
  <si>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</si>
  <si>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</si>
  <si>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</si>
  <si>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</si>
  <si>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</si>
  <si>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</si>
  <si>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</si>
  <si>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</si>
  <si>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</si>
  <si>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</si>
  <si>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</si>
  <si>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</si>
  <si>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</si>
  <si>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</si>
  <si>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</si>
  <si>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</si>
  <si>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</si>
  <si>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</si>
  <si>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</si>
  <si>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</si>
  <si>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</si>
  <si>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</si>
  <si>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</si>
  <si>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</si>
  <si>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</si>
  <si>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</si>
  <si>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</si>
  <si>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</si>
  <si>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</si>
  <si>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</si>
  <si>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</si>
  <si>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</si>
  <si>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</si>
  <si>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</si>
  <si>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</si>
  <si>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</si>
  <si>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</si>
  <si>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</si>
  <si>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</si>
  <si>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</si>
  <si>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</si>
  <si>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</si>
  <si>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</si>
  <si>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</si>
  <si>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</si>
  <si>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</si>
  <si>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</si>
  <si>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</si>
  <si>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</si>
  <si>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</si>
  <si>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</si>
  <si>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</si>
  <si>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</si>
  <si>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</si>
  <si>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</si>
  <si>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</si>
  <si>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</si>
  <si>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</si>
  <si>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</si>
  <si>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</si>
  <si>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</si>
  <si>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</si>
  <si>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</si>
  <si>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</si>
  <si>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</si>
  <si>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</si>
  <si>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</si>
  <si>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</si>
  <si>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</si>
  <si>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</si>
  <si>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</si>
  <si>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</si>
  <si>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</si>
  <si>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</si>
  <si>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</si>
  <si>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</si>
  <si>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</si>
  <si>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</si>
  <si>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</si>
  <si>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</si>
  <si>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</si>
  <si>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</si>
  <si>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</si>
  <si>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</si>
  <si>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</si>
  <si>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</si>
  <si>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</si>
  <si>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</si>
  <si>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</si>
  <si>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</si>
  <si>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</si>
  <si>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</si>
  <si>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</si>
  <si>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</si>
  <si>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</si>
  <si>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</si>
  <si>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</si>
  <si>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</si>
  <si>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</si>
  <si>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</si>
  <si>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</si>
  <si>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</si>
  <si>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</si>
  <si>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</si>
  <si>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</si>
  <si>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</si>
  <si>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</si>
  <si>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</si>
  <si>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</si>
  <si>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</si>
  <si>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</si>
  <si>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</si>
  <si>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</si>
  <si>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</si>
  <si>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</si>
  <si>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</si>
  <si>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</si>
  <si>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</si>
  <si>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</si>
  <si>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</si>
  <si>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</si>
  <si>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</si>
  <si>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</si>
  <si>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</si>
  <si>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</si>
  <si>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</si>
  <si>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</si>
  <si>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</si>
  <si>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</si>
  <si>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</si>
  <si>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</si>
  <si>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</si>
  <si>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</si>
  <si>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</si>
  <si>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</si>
  <si>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</si>
  <si>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</si>
  <si>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</si>
  <si>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</si>
  <si>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</si>
  <si>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</si>
  <si>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</si>
  <si>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</si>
  <si>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</si>
  <si>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</si>
  <si>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</si>
  <si>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</si>
  <si>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</si>
  <si>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</si>
  <si>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</si>
  <si>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</si>
  <si>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</si>
  <si>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</si>
  <si>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</si>
  <si>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</si>
  <si>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</si>
  <si>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</si>
  <si>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</si>
  <si>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</si>
  <si>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</si>
  <si>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</si>
  <si>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</si>
  <si>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</si>
  <si>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</si>
  <si>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</si>
  <si>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</si>
  <si>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</si>
  <si>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</si>
  <si>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</si>
  <si>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</si>
  <si>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</si>
  <si>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</si>
  <si>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</si>
  <si>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</si>
  <si>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</si>
  <si>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</si>
  <si>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</si>
  <si>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</si>
  <si>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</si>
  <si>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</si>
  <si>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</si>
  <si>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</si>
  <si>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</si>
  <si>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</si>
  <si>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</si>
  <si>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</si>
  <si>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</si>
  <si>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</si>
  <si>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</si>
  <si>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</si>
  <si>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</si>
  <si>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</si>
  <si>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</si>
  <si>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</si>
  <si>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</si>
  <si>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</si>
  <si>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</si>
  <si>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</si>
  <si>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</si>
  <si>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</si>
  <si>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</si>
  <si>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</si>
  <si>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</si>
  <si>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</si>
  <si>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</si>
  <si>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</si>
  <si>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</si>
  <si>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</si>
  <si>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</si>
  <si>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</si>
  <si>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</si>
  <si>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</si>
  <si>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</si>
  <si>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</si>
  <si>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</si>
  <si>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</si>
  <si>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</si>
  <si>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</si>
  <si>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</si>
  <si>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</si>
  <si>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</si>
  <si>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</si>
  <si>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</si>
  <si>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</si>
  <si>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</si>
  <si>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</si>
  <si>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</si>
  <si>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</si>
  <si>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</si>
  <si>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</si>
  <si>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</si>
  <si>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</si>
  <si>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</si>
  <si>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</si>
  <si>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</si>
  <si>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</si>
  <si>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</si>
  <si>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</si>
  <si>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</si>
  <si>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</si>
  <si>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</si>
  <si>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</si>
  <si>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</si>
  <si>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</si>
  <si>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</si>
  <si>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</si>
  <si>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</si>
  <si>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</si>
  <si>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</si>
  <si>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</si>
  <si>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</si>
  <si>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</si>
  <si>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</si>
  <si>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</si>
  <si>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</si>
  <si>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</si>
  <si>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</si>
  <si>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</si>
  <si>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</si>
  <si>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</si>
  <si>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</si>
  <si>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</si>
  <si>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</si>
  <si>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</si>
  <si>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</si>
  <si>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</si>
  <si>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</si>
  <si>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</si>
  <si>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</si>
  <si>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</si>
  <si>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</si>
  <si>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</si>
  <si>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</si>
  <si>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</si>
  <si>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</si>
  <si>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</si>
  <si>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</si>
  <si>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</si>
  <si>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</si>
  <si>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</si>
  <si>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</si>
  <si>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</si>
  <si>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</si>
  <si>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</si>
  <si>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</si>
  <si>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</si>
  <si>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</si>
  <si>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</si>
  <si>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</si>
  <si>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</si>
  <si>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</si>
  <si>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</si>
  <si>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</si>
  <si>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</si>
  <si>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</si>
  <si>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</si>
  <si>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</si>
  <si>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</si>
  <si>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</si>
  <si>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</si>
  <si>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</si>
  <si>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</si>
  <si>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</si>
  <si>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</si>
  <si>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</si>
  <si>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</si>
  <si>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</si>
  <si>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</si>
  <si>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</si>
  <si>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</si>
  <si>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</si>
  <si>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</si>
  <si>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</si>
  <si>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</si>
  <si>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</si>
  <si>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</si>
  <si>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</si>
  <si>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</si>
  <si>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</si>
  <si>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</si>
  <si>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</si>
  <si>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</si>
  <si>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</si>
  <si>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</si>
  <si>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</si>
  <si>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</si>
  <si>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</si>
  <si>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</si>
  <si>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</si>
  <si>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</si>
  <si>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</si>
  <si>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</si>
  <si>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</si>
  <si>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</si>
  <si>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</si>
  <si>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</si>
  <si>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</si>
  <si>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</si>
  <si>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</si>
  <si>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</si>
  <si>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</si>
  <si>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</si>
  <si>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</si>
  <si>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</si>
  <si>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</si>
  <si>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</si>
  <si>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</si>
  <si>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</si>
  <si>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</si>
  <si>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</si>
  <si>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</si>
  <si>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</si>
  <si>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</si>
  <si>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</si>
  <si>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</si>
  <si>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</si>
  <si>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</si>
  <si>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</si>
  <si>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</si>
  <si>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</si>
  <si>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</si>
  <si>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</si>
  <si>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</si>
  <si>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</si>
  <si>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</si>
  <si>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</si>
  <si>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</si>
  <si>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</si>
  <si>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</si>
  <si>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</si>
  <si>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</si>
  <si>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</si>
  <si>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</si>
  <si>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</si>
  <si>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</si>
  <si>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</si>
  <si>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</si>
  <si>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</si>
  <si>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</si>
  <si>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</si>
  <si>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</si>
  <si>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</si>
  <si>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</si>
  <si>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</si>
  <si>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</si>
  <si>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</si>
  <si>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</si>
  <si>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</si>
  <si>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</si>
  <si>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</si>
  <si>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</si>
  <si>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</si>
  <si>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</si>
  <si>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</si>
  <si>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</si>
  <si>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</si>
  <si>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</si>
  <si>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</si>
  <si>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</si>
  <si>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</si>
  <si>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</si>
  <si>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</si>
  <si>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</si>
  <si>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</si>
  <si>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</si>
  <si>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</si>
  <si>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</si>
  <si>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</si>
  <si>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</si>
  <si>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</si>
  <si>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</si>
  <si>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</si>
  <si>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</si>
  <si>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</si>
  <si>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</si>
  <si>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</si>
  <si>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</si>
  <si>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</si>
  <si>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</si>
  <si>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</si>
  <si>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</si>
  <si>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</si>
  <si>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</si>
  <si>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</si>
  <si>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</si>
  <si>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</si>
  <si>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</si>
  <si>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</si>
  <si>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</si>
  <si>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</si>
  <si>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</si>
  <si>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</si>
  <si>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</si>
  <si>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</si>
  <si>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</si>
  <si>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</si>
  <si>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</si>
  <si>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</si>
  <si>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</si>
  <si>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</si>
  <si>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</si>
  <si>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</si>
  <si>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</si>
  <si>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</si>
  <si>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</si>
  <si>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</si>
  <si>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</si>
  <si>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</si>
  <si>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</si>
  <si>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</si>
  <si>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</si>
  <si>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</si>
  <si>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</si>
  <si>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</si>
  <si>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</si>
  <si>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</si>
  <si>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</si>
  <si>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</si>
  <si>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</si>
  <si>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</si>
  <si>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</si>
  <si>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</si>
  <si>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</si>
  <si>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</si>
  <si>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</si>
  <si>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</si>
  <si>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</si>
  <si>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</si>
  <si>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</si>
  <si>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</si>
  <si>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</si>
  <si>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</si>
  <si>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</si>
  <si>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</si>
  <si>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</si>
  <si>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</si>
  <si>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</si>
  <si>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</si>
  <si>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</si>
  <si>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</si>
  <si>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</si>
  <si>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</si>
  <si>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</si>
  <si>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</si>
  <si>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</si>
  <si>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</si>
  <si>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</si>
  <si>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</si>
  <si>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</si>
  <si>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</si>
  <si>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</si>
  <si>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</si>
  <si>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</si>
  <si>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</si>
  <si>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</si>
  <si>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</si>
  <si>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</si>
  <si>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</si>
  <si>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</si>
  <si>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</si>
  <si>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</si>
  <si>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</si>
  <si>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</si>
  <si>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</si>
  <si>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</si>
  <si>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</si>
  <si>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</si>
  <si>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</si>
  <si>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</si>
  <si>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</si>
  <si>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</si>
  <si>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</si>
  <si>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</si>
  <si>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</si>
  <si>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</si>
  <si>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</si>
  <si>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</si>
  <si>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</si>
  <si>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</si>
  <si>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</si>
  <si>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</si>
  <si>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</si>
  <si>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</si>
  <si>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</si>
  <si>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</si>
  <si>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</si>
  <si>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</si>
  <si>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</si>
  <si>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</si>
  <si>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</si>
  <si>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</si>
  <si>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</si>
  <si>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</si>
  <si>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</si>
  <si>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</si>
  <si>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</si>
  <si>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</si>
  <si>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</si>
  <si>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</si>
  <si>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</si>
  <si>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</si>
  <si>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</si>
  <si>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</si>
  <si>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</si>
  <si>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</si>
  <si>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</si>
  <si>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</si>
  <si>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</si>
  <si>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</si>
  <si>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</si>
  <si>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</si>
  <si>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</si>
  <si>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</si>
  <si>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</si>
  <si>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</si>
  <si>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</si>
  <si>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</si>
  <si>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</si>
  <si>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</si>
  <si>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</si>
  <si>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</si>
  <si>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</si>
  <si>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</si>
  <si>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</si>
  <si>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</si>
  <si>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</si>
  <si>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</si>
  <si>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</si>
  <si>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</si>
  <si>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</si>
  <si>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</si>
  <si>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</si>
  <si>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</si>
  <si>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</si>
  <si>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</si>
  <si>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</si>
  <si>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</si>
  <si>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</si>
  <si>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</si>
  <si>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</si>
  <si>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</si>
  <si>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</si>
  <si>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</si>
  <si>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</si>
  <si>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</si>
  <si>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</si>
  <si>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</si>
  <si>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</si>
  <si>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</si>
  <si>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</si>
  <si>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</si>
  <si>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</si>
  <si>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</si>
  <si>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</si>
  <si>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</si>
  <si>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</si>
  <si>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</si>
  <si>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</si>
  <si>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</si>
  <si>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</si>
  <si>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</si>
  <si>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</si>
  <si>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</si>
  <si>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</si>
  <si>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</si>
  <si>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</si>
  <si>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</si>
  <si>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</si>
  <si>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</si>
  <si>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</si>
  <si>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</si>
  <si>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</si>
  <si>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</si>
  <si>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</si>
  <si>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</si>
  <si>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</si>
  <si>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</si>
  <si>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</si>
  <si>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</si>
  <si>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</si>
  <si>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</si>
  <si>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</si>
  <si>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</si>
  <si>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</si>
  <si>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</si>
  <si>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</si>
  <si>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</si>
  <si>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</si>
  <si>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</si>
  <si>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</si>
  <si>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</si>
  <si>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</si>
  <si>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</si>
  <si>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</si>
  <si>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</si>
  <si>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</si>
  <si>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</si>
  <si>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</si>
  <si>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</si>
  <si>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</si>
  <si>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</si>
  <si>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</si>
  <si>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</si>
  <si>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</si>
  <si>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</si>
  <si>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</si>
  <si>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</si>
  <si>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</si>
  <si>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</si>
  <si>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</si>
  <si>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</si>
  <si>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</si>
  <si>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</si>
  <si>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</si>
  <si>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</si>
  <si>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</si>
  <si>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</si>
  <si>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</si>
  <si>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</si>
  <si>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</si>
  <si>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</si>
  <si>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</si>
  <si>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</si>
  <si>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</si>
  <si>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</si>
  <si>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</si>
  <si>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</si>
  <si>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</si>
  <si>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</si>
  <si>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</si>
  <si>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</si>
  <si>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</si>
  <si>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</si>
  <si>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</si>
  <si>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</si>
  <si>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</si>
  <si>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</si>
  <si>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</si>
  <si>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</si>
  <si>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</si>
  <si>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</si>
  <si>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</si>
  <si>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</si>
  <si>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</si>
  <si>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</si>
  <si>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</si>
  <si>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</si>
  <si>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</si>
  <si>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</si>
  <si>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</si>
  <si>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</si>
  <si>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</si>
  <si>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</si>
  <si>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</si>
  <si>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</si>
  <si>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</si>
  <si>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</si>
  <si>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</si>
  <si>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</si>
  <si>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</si>
  <si>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</si>
  <si>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</si>
  <si>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</si>
  <si>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</si>
  <si>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</si>
  <si>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</si>
  <si>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</si>
  <si>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</si>
  <si>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</si>
  <si>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</si>
  <si>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</si>
  <si>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</si>
  <si>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</si>
  <si>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</si>
  <si>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</si>
  <si>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</si>
  <si>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</si>
  <si>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</si>
  <si>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</si>
  <si>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</si>
  <si>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</si>
  <si>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</si>
  <si>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</si>
  <si>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</si>
  <si>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</si>
  <si>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</si>
  <si>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</si>
  <si>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</si>
  <si>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</si>
  <si>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</si>
  <si>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</si>
  <si>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</si>
  <si>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</si>
  <si>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</si>
  <si>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</si>
  <si>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</si>
  <si>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</si>
  <si>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</si>
  <si>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</si>
  <si>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</si>
  <si>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</si>
  <si>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</si>
  <si>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</si>
  <si>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</si>
  <si>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</si>
  <si>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</si>
  <si>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</si>
  <si>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</si>
  <si>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</si>
  <si>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</si>
  <si>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</si>
  <si>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</si>
  <si>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</si>
  <si>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</si>
  <si>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</si>
  <si>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</si>
  <si>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</si>
  <si>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</si>
  <si>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</si>
  <si>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</si>
  <si>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</si>
  <si>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</si>
  <si>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</si>
  <si>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</si>
  <si>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</si>
  <si>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</si>
  <si>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</si>
  <si>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</si>
  <si>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</si>
  <si>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</si>
  <si>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</si>
  <si>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</si>
  <si>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</si>
  <si>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</si>
  <si>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</si>
  <si>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</si>
  <si>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</si>
  <si>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</si>
  <si>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</si>
  <si>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</si>
  <si>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</si>
  <si>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</si>
  <si>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</si>
  <si>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</si>
  <si>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</si>
  <si>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</si>
  <si>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</si>
  <si>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</si>
  <si>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</si>
  <si>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</si>
  <si>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</si>
  <si>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</si>
  <si>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</si>
  <si>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</si>
  <si>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</si>
  <si>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</si>
  <si>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</si>
  <si>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</si>
  <si>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</si>
  <si>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</si>
  <si>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</si>
  <si>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</si>
  <si>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</si>
  <si>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</si>
  <si>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</si>
  <si>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</si>
  <si>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</si>
  <si>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</si>
  <si>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</si>
  <si>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</si>
  <si>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</si>
  <si>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</si>
  <si>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</si>
  <si>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</si>
  <si>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</si>
  <si>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</si>
  <si>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</si>
  <si>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</si>
  <si>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</si>
  <si>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</si>
  <si>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</si>
  <si>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</si>
  <si>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</si>
  <si>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</si>
  <si>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</si>
  <si>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</si>
  <si>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</si>
  <si>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</si>
  <si>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</si>
  <si>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</si>
  <si>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</si>
  <si>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</si>
  <si>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</si>
  <si>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</si>
  <si>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</si>
  <si>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</si>
  <si>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</si>
  <si>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</si>
  <si>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</si>
  <si>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</si>
  <si>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</si>
  <si>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</si>
  <si>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</si>
  <si>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</si>
  <si>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</si>
  <si>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</si>
  <si>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</si>
  <si>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</si>
  <si>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</si>
  <si>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</si>
  <si>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</si>
  <si>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</si>
  <si>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</si>
  <si>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</si>
  <si>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</si>
  <si>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</si>
  <si>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</si>
  <si>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</si>
  <si>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</si>
  <si>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</si>
  <si>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</si>
  <si>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</si>
  <si>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</si>
  <si>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</si>
  <si>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</si>
  <si>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</si>
  <si>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</si>
  <si>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</si>
  <si>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</si>
  <si>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</si>
  <si>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</si>
  <si>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</si>
  <si>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</si>
  <si>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</si>
  <si>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</si>
  <si>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</si>
  <si>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</si>
  <si>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</si>
  <si>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</si>
  <si>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</si>
  <si>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</si>
  <si>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</si>
  <si>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</si>
  <si>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</si>
  <si>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</si>
  <si>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</si>
  <si>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</si>
  <si>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</si>
  <si>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</si>
  <si>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</si>
  <si>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</si>
  <si>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</si>
  <si>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</si>
  <si>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</si>
  <si>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</si>
  <si>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</si>
  <si>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</si>
  <si>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</si>
  <si>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</si>
  <si>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</si>
  <si>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</si>
  <si>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</si>
  <si>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</si>
  <si>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</si>
  <si>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</si>
  <si>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</si>
  <si>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</si>
  <si>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</si>
  <si>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</si>
  <si>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</si>
  <si>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</si>
  <si>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</si>
  <si>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</si>
  <si>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</si>
  <si>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</si>
  <si>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</si>
  <si>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</si>
  <si>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</si>
  <si>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</si>
  <si>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</si>
  <si>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</si>
  <si>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</si>
  <si>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</si>
  <si>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</si>
  <si>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</si>
  <si>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</si>
  <si>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</si>
  <si>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</si>
  <si>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</si>
  <si>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</si>
  <si>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</si>
  <si>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</si>
  <si>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</si>
  <si>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</si>
  <si>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</si>
  <si>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</si>
  <si>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</si>
  <si>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</si>
  <si>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</si>
  <si>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</si>
  <si>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</si>
  <si>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</si>
  <si>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</si>
  <si>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</si>
  <si>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</si>
  <si>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</si>
  <si>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</si>
  <si>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</si>
  <si>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</si>
  <si>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</si>
  <si>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</si>
  <si>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</si>
  <si>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</si>
  <si>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</si>
  <si>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</si>
  <si>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</si>
  <si>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</si>
  <si>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</si>
  <si>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</si>
  <si>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</si>
  <si>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</si>
  <si>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</si>
  <si>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</si>
  <si>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</si>
  <si>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</si>
  <si>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</si>
  <si>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</si>
  <si>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</si>
  <si>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</si>
  <si>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</si>
  <si>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</si>
  <si>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</si>
  <si>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</si>
  <si>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</si>
  <si>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</si>
  <si>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</si>
  <si>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</si>
  <si>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</si>
  <si>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</si>
  <si>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</si>
  <si>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</si>
  <si>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</si>
  <si>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</si>
  <si>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</si>
  <si>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</si>
  <si>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</si>
  <si>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</si>
  <si>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</si>
  <si>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</si>
  <si>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</si>
  <si>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</si>
  <si>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</si>
  <si>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</si>
  <si>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</si>
  <si>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</si>
  <si>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</si>
  <si>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</si>
  <si>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</si>
  <si>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</si>
  <si>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</si>
  <si>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</si>
  <si>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</si>
  <si>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</si>
  <si>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</si>
  <si>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</si>
  <si>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</si>
  <si>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</si>
  <si>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</si>
  <si>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</si>
  <si>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</si>
  <si>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</si>
  <si>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</si>
  <si>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</si>
  <si>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</si>
  <si>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</si>
  <si>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</si>
  <si>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</si>
  <si>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</si>
  <si>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</si>
  <si>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</si>
  <si>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</si>
  <si>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</si>
  <si>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</si>
  <si>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</si>
  <si>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</si>
  <si>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</si>
  <si>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</si>
  <si>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</si>
  <si>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</si>
  <si>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</si>
  <si>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</si>
  <si>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</si>
  <si>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</si>
  <si>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</si>
  <si>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</si>
  <si>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</si>
  <si>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</si>
  <si>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</si>
  <si>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</si>
  <si>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</si>
  <si>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</si>
  <si>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</si>
  <si>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</si>
  <si>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</si>
  <si>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</si>
  <si>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</si>
  <si>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</si>
  <si>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</si>
  <si>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</si>
  <si>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</si>
  <si>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</si>
  <si>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</si>
  <si>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</si>
  <si>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</si>
  <si>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</si>
  <si>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</si>
  <si>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</si>
  <si>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</si>
  <si>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</si>
  <si>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</si>
  <si>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</si>
  <si>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</si>
  <si>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</si>
  <si>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</si>
  <si>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</si>
  <si>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</si>
  <si>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</si>
  <si>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</si>
  <si>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</si>
  <si>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</si>
  <si>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</si>
  <si>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</si>
  <si>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</si>
  <si>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</si>
  <si>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</si>
  <si>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</si>
  <si>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</si>
  <si>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</si>
  <si>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</si>
  <si>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</si>
  <si>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</si>
  <si>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</si>
  <si>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</si>
  <si>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</si>
  <si>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</si>
  <si>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</si>
  <si>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</si>
  <si>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</si>
  <si>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</si>
  <si>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</si>
  <si>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</si>
  <si>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</si>
  <si>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</si>
  <si>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</si>
  <si>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</si>
  <si>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</si>
  <si>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</si>
  <si>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</si>
  <si>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</si>
  <si>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</si>
  <si>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</si>
  <si>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</si>
  <si>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</si>
  <si>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</si>
  <si>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</si>
  <si>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</si>
  <si>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</si>
  <si>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</si>
  <si>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</si>
  <si>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</si>
  <si>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</si>
  <si>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</si>
  <si>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</si>
  <si>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</si>
  <si>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</si>
  <si>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</si>
  <si>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</si>
  <si>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</si>
  <si>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</si>
  <si>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</si>
  <si>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</si>
  <si>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</si>
  <si>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</si>
  <si>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</si>
  <si>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</si>
  <si>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</si>
  <si>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</si>
  <si>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</si>
  <si>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</si>
  <si>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</si>
  <si>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</si>
  <si>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</si>
  <si>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</si>
  <si>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</si>
  <si>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</si>
  <si>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</si>
  <si>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</si>
  <si>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</si>
  <si>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</si>
  <si>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</si>
  <si>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</si>
  <si>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</si>
  <si>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</si>
  <si>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</si>
  <si>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</si>
  <si>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</si>
  <si>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</si>
  <si>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</si>
  <si>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</si>
  <si>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</si>
  <si>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</si>
  <si>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</si>
  <si>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</si>
  <si>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</si>
  <si>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</si>
  <si>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</si>
  <si>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</si>
  <si>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</si>
  <si>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</si>
  <si>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</si>
  <si>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</si>
  <si>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</si>
  <si>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</si>
  <si>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</si>
  <si>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</si>
  <si>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</si>
  <si>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</si>
  <si>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</si>
  <si>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</si>
  <si>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</si>
  <si>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</si>
  <si>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</si>
  <si>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</si>
  <si>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</si>
  <si>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</si>
  <si>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</si>
  <si>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</si>
  <si>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</si>
  <si>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</si>
  <si>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</si>
  <si>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</si>
  <si>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</si>
  <si>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</si>
  <si>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</si>
  <si>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</si>
  <si>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</si>
  <si>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</si>
  <si>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</si>
  <si>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</si>
  <si>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</si>
  <si>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</si>
  <si>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</si>
  <si>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</si>
  <si>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</si>
  <si>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</si>
  <si>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</si>
  <si>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</si>
  <si>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</si>
  <si>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</si>
  <si>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</si>
  <si>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</si>
  <si>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</si>
  <si>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</si>
  <si>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</si>
  <si>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</si>
  <si>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</si>
  <si>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</si>
  <si>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</si>
  <si>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</si>
  <si>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</si>
  <si>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</si>
  <si>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</si>
  <si>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</si>
  <si>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</si>
  <si>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</si>
  <si>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</si>
  <si>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</si>
  <si>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</si>
  <si>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</si>
  <si>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</si>
  <si>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</si>
  <si>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</si>
  <si>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</si>
  <si>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</si>
  <si>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</si>
  <si>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</si>
  <si>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</si>
  <si>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</si>
  <si>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</si>
  <si>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</si>
  <si>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</si>
  <si>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</si>
  <si>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</si>
  <si>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</si>
  <si>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</si>
  <si>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</si>
  <si>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</si>
  <si>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</si>
  <si>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</si>
  <si>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</si>
  <si>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</si>
  <si>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</si>
  <si>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</si>
  <si>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</si>
  <si>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</si>
  <si>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</si>
  <si>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</si>
  <si>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</si>
  <si>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</si>
  <si>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</si>
  <si>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</si>
  <si>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</si>
  <si>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</si>
  <si>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</si>
  <si>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</si>
  <si>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</si>
  <si>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</si>
  <si>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</si>
  <si>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</si>
  <si>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</si>
  <si>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</si>
  <si>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</si>
  <si>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</si>
  <si>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</si>
  <si>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</si>
  <si>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</si>
  <si>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</si>
  <si>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</si>
  <si>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</si>
  <si>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</si>
  <si>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</si>
  <si>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</si>
  <si>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</si>
  <si>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</si>
  <si>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</si>
  <si>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</si>
  <si>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</si>
  <si>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</si>
  <si>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</si>
  <si>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</si>
  <si>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</si>
  <si>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</si>
  <si>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</si>
  <si>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</si>
  <si>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</si>
  <si>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</si>
  <si>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</si>
  <si>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</si>
  <si>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</si>
  <si>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</si>
  <si>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</si>
  <si>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</si>
  <si>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</si>
  <si>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</si>
  <si>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</si>
  <si>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</si>
  <si>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</si>
  <si>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</si>
  <si>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</si>
  <si>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</si>
  <si>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</si>
  <si>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</si>
  <si>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</si>
  <si>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</si>
  <si>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</si>
  <si>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</si>
  <si>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</si>
  <si>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</si>
  <si>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</si>
  <si>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</si>
  <si>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</si>
  <si>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</si>
  <si>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</si>
  <si>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</si>
  <si>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</si>
  <si>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</si>
  <si>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</si>
  <si>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</si>
  <si>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</si>
  <si>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</si>
  <si>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</si>
  <si>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</si>
  <si>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</si>
  <si>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</si>
  <si>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</si>
  <si>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</si>
  <si>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</si>
  <si>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</si>
  <si>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</si>
  <si>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</si>
  <si>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</si>
  <si>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</si>
  <si>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</si>
  <si>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</si>
  <si>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</si>
  <si>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</si>
  <si>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</si>
  <si>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</si>
  <si>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</si>
  <si>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</si>
  <si>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</si>
  <si>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</si>
  <si>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</si>
  <si>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</si>
  <si>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</si>
  <si>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</si>
  <si>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</si>
  <si>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</si>
  <si>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</si>
  <si>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</si>
  <si>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</si>
  <si>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</si>
  <si>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</si>
  <si>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</si>
  <si>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</si>
  <si>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</si>
  <si>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</si>
  <si>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</si>
  <si>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</si>
  <si>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</si>
  <si>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</si>
  <si>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</si>
  <si>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</si>
  <si>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</si>
  <si>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</si>
  <si>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</si>
  <si>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</si>
  <si>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</si>
  <si>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</si>
  <si>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</si>
  <si>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</si>
  <si>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</si>
  <si>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</si>
  <si>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</si>
  <si>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</si>
  <si>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</si>
  <si>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</si>
  <si>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</si>
  <si>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</si>
  <si>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</si>
  <si>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</si>
  <si>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</si>
  <si>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</si>
  <si>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</si>
  <si>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</si>
  <si>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</si>
  <si>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</si>
  <si>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</si>
  <si>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</si>
  <si>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</si>
  <si>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</si>
  <si>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</si>
  <si>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</si>
  <si>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</si>
  <si>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</si>
  <si>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</si>
  <si>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</si>
  <si>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</si>
  <si>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</si>
  <si>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</si>
  <si>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</si>
  <si>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</si>
  <si>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</si>
  <si>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</si>
  <si>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</si>
  <si>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</si>
  <si>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</si>
  <si>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</si>
  <si>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</si>
  <si>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</si>
  <si>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</si>
  <si>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</si>
  <si>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</si>
  <si>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</si>
  <si>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</si>
  <si>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</si>
  <si>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</si>
  <si>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</si>
  <si>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</si>
  <si>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</si>
  <si>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</si>
  <si>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</si>
  <si>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</si>
  <si>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</si>
  <si>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</si>
  <si>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</si>
  <si>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</si>
  <si>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</si>
  <si>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</si>
  <si>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</si>
  <si>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</si>
  <si>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</si>
  <si>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</si>
  <si>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</si>
  <si>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</si>
  <si>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</si>
  <si>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</si>
  <si>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</si>
  <si>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</si>
  <si>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</si>
  <si>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</si>
  <si>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</si>
  <si>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</si>
  <si>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</si>
  <si>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</si>
  <si>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</si>
  <si>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</si>
  <si>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</si>
  <si>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</si>
  <si>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</si>
  <si>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</si>
  <si>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</si>
  <si>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</si>
  <si>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</si>
  <si>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</si>
  <si>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</si>
  <si>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</si>
  <si>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</si>
  <si>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</si>
  <si>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</si>
  <si>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</si>
  <si>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</si>
  <si>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</si>
  <si>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</si>
  <si>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</si>
  <si>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</si>
  <si>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</si>
  <si>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</si>
  <si>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</si>
  <si>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</si>
  <si>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</si>
  <si>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</si>
  <si>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</si>
  <si>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</si>
  <si>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</si>
  <si>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</si>
  <si>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</si>
  <si>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</si>
  <si>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</si>
  <si>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</si>
  <si>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</si>
  <si>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</si>
  <si>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</si>
  <si>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</si>
  <si>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</si>
  <si>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</si>
  <si>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</si>
  <si>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</si>
  <si>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</si>
  <si>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</si>
  <si>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</si>
  <si>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</si>
  <si>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</si>
  <si>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</si>
  <si>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</si>
  <si>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</si>
  <si>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</si>
  <si>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</si>
  <si>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</si>
  <si>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</si>
  <si>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</si>
  <si>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</si>
  <si>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</si>
  <si>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</si>
  <si>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</si>
  <si>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</si>
  <si>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</si>
  <si>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</si>
  <si>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</si>
  <si>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</si>
  <si>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</si>
  <si>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</si>
  <si>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</si>
  <si>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</si>
  <si>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</si>
  <si>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</si>
  <si>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</si>
  <si>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</si>
  <si>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</si>
  <si>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</si>
  <si>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</si>
  <si>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</si>
  <si>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</si>
  <si>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</si>
  <si>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</si>
  <si>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</si>
  <si>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</si>
  <si>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</si>
  <si>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</si>
  <si>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</si>
  <si>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</si>
  <si>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</si>
  <si>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</si>
  <si>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</si>
  <si>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</si>
  <si>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</si>
  <si>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</si>
  <si>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</si>
  <si>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</si>
  <si>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</si>
  <si>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</si>
  <si>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</si>
  <si>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</si>
  <si>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</si>
  <si>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</si>
  <si>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</si>
  <si>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</si>
  <si>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</si>
  <si>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</si>
  <si>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</si>
  <si>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</si>
  <si>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</si>
  <si>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</si>
  <si>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</si>
  <si>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</si>
  <si>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</si>
  <si>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</si>
  <si>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</si>
  <si>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</si>
  <si>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</si>
  <si>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</si>
  <si>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</si>
  <si>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</si>
  <si>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</si>
  <si>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</si>
  <si>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</si>
  <si>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</si>
  <si>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</si>
  <si>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</si>
  <si>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</si>
  <si>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</si>
  <si>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</si>
  <si>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</si>
  <si>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</si>
  <si>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</si>
  <si>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</si>
  <si>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</si>
  <si>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</si>
  <si>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</si>
  <si>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</si>
  <si>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</si>
  <si>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</si>
  <si>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</si>
  <si>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</si>
  <si>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</si>
  <si>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</si>
  <si>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</si>
  <si>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</si>
  <si>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</si>
  <si>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</si>
  <si>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</si>
  <si>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</si>
  <si>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</si>
  <si>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</si>
  <si>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</si>
  <si>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</si>
  <si>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</si>
  <si>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</si>
  <si>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</si>
  <si>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</si>
  <si>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</si>
  <si>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</si>
  <si>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</si>
  <si>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</si>
  <si>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</si>
  <si>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</si>
  <si>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</si>
  <si>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</si>
  <si>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</si>
  <si>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</si>
  <si>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</si>
  <si>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</si>
  <si>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</si>
  <si>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</si>
  <si>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</si>
  <si>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</si>
  <si>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</si>
  <si>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</si>
  <si>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</si>
  <si>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</si>
  <si>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</si>
  <si>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</si>
  <si>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</si>
  <si>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</si>
  <si>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</si>
  <si>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</si>
  <si>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</si>
  <si>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</si>
  <si>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</si>
  <si>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</si>
  <si>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</si>
  <si>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</si>
  <si>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</si>
  <si>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</si>
  <si>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</si>
  <si>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</si>
  <si>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</si>
  <si>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</si>
  <si>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</si>
  <si>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</si>
  <si>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</si>
  <si>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</si>
  <si>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</si>
  <si>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</si>
  <si>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</si>
  <si>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</si>
  <si>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</si>
  <si>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</si>
  <si>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</si>
  <si>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</si>
  <si>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</si>
  <si>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</si>
  <si>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</si>
  <si>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</si>
  <si>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</si>
  <si>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</si>
  <si>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</si>
  <si>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</si>
  <si>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</si>
  <si>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</si>
  <si>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</si>
  <si>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</si>
  <si>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</si>
  <si>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</si>
  <si>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</si>
  <si>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</si>
  <si>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</si>
  <si>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</si>
  <si>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</si>
  <si>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</si>
  <si>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</si>
  <si>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</si>
  <si>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</si>
  <si>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</si>
  <si>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</si>
  <si>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</si>
  <si>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</si>
  <si>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</si>
  <si>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</si>
  <si>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</si>
  <si>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</si>
  <si>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</si>
  <si>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</si>
  <si>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</si>
  <si>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</si>
  <si>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</si>
  <si>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</si>
  <si>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</si>
  <si>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</si>
  <si>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</si>
  <si>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</si>
  <si>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</si>
  <si>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</si>
  <si>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</si>
  <si>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</si>
  <si>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</si>
  <si>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</si>
  <si>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</si>
  <si>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</si>
  <si>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</si>
  <si>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</si>
  <si>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</si>
  <si>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</si>
  <si>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</si>
  <si>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</si>
  <si>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</si>
  <si>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</si>
  <si>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</si>
  <si>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</si>
  <si>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</si>
  <si>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</si>
  <si>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</si>
  <si>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</si>
  <si>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</si>
  <si>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</si>
  <si>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</si>
  <si>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</si>
  <si>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</si>
  <si>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</si>
  <si>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</si>
  <si>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</si>
  <si>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</si>
  <si>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</si>
  <si>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</si>
  <si>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</si>
  <si>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</si>
  <si>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</si>
  <si>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</si>
  <si>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</si>
  <si>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</si>
  <si>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</si>
  <si>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</si>
  <si>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</si>
  <si>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</si>
  <si>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</si>
  <si>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</si>
  <si>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</si>
  <si>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</si>
  <si>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</si>
  <si>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</si>
  <si>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</si>
  <si>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</si>
  <si>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</si>
  <si>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</si>
  <si>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</si>
  <si>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</si>
  <si>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</si>
  <si>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</si>
  <si>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</si>
  <si>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</si>
  <si>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</si>
  <si>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</si>
  <si>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</si>
  <si>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</si>
  <si>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</si>
  <si>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</si>
  <si>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</si>
  <si>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</si>
  <si>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</si>
  <si>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</si>
  <si>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</si>
  <si>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</si>
  <si>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</si>
  <si>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</si>
  <si>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</si>
  <si>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</si>
  <si>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</si>
  <si>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</si>
  <si>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</si>
  <si>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</si>
  <si>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</si>
  <si>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</si>
  <si>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</si>
  <si>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</si>
  <si>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</si>
  <si>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</si>
  <si>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</si>
  <si>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</si>
  <si>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</si>
  <si>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</si>
  <si>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</si>
  <si>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</si>
  <si>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</si>
  <si>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</si>
  <si>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</si>
  <si>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</si>
  <si>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</si>
  <si>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</si>
  <si>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</si>
  <si>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</si>
  <si>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</si>
  <si>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</si>
  <si>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</si>
  <si>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</si>
  <si>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</si>
  <si>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</si>
  <si>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</si>
  <si>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</si>
  <si>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</si>
  <si>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</si>
  <si>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</si>
  <si>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</si>
  <si>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</si>
  <si>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</si>
  <si>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</si>
  <si>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</si>
  <si>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</si>
  <si>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</si>
  <si>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</si>
  <si>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</si>
  <si>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</si>
  <si>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</si>
  <si>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</si>
  <si>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</si>
  <si>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</si>
  <si>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</si>
  <si>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</si>
  <si>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</si>
  <si>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</si>
  <si>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</si>
  <si>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</si>
  <si>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</si>
  <si>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</si>
  <si>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</si>
  <si>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</si>
  <si>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</si>
  <si>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</si>
  <si>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</si>
  <si>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</si>
  <si>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</si>
  <si>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</si>
  <si>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</si>
  <si>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</si>
  <si>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</si>
  <si>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</si>
  <si>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</si>
  <si>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</si>
  <si>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</si>
  <si>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</si>
  <si>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</si>
  <si>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</si>
  <si>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</si>
  <si>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</si>
  <si>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</si>
  <si>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</si>
  <si>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</si>
  <si>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</si>
  <si>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</si>
  <si>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</si>
  <si>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</si>
  <si>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</si>
  <si>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</si>
  <si>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</si>
  <si>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</si>
  <si>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</si>
  <si>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</si>
  <si>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</si>
  <si>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</si>
  <si>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</si>
  <si>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</si>
  <si>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</si>
  <si>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</si>
  <si>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</si>
  <si>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</si>
  <si>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</si>
  <si>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</si>
  <si>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</si>
  <si>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</si>
  <si>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</si>
  <si>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</si>
  <si>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</si>
  <si>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</si>
  <si>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</si>
  <si>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</si>
  <si>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</si>
  <si>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</si>
  <si>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</si>
  <si>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</si>
  <si>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</si>
  <si>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</si>
  <si>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</si>
  <si>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</si>
  <si>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</si>
  <si>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</si>
  <si>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</si>
  <si>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</si>
  <si>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</si>
  <si>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</si>
  <si>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</si>
  <si>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</si>
  <si>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</si>
  <si>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</si>
  <si>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</si>
  <si>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</si>
  <si>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</si>
  <si>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</si>
  <si>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</si>
  <si>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</si>
  <si>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</si>
  <si>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</si>
  <si>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</si>
  <si>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</si>
  <si>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</si>
  <si>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</si>
  <si>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</si>
  <si>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</si>
  <si>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</si>
  <si>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</si>
  <si>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</si>
  <si>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</si>
  <si>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</si>
  <si>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</si>
  <si>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</si>
  <si>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</si>
  <si>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</si>
  <si>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</si>
  <si>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</si>
  <si>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</si>
  <si>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</si>
  <si>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</si>
  <si>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</si>
  <si>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</si>
  <si>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</si>
  <si>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</si>
  <si>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</si>
  <si>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</si>
  <si>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</si>
  <si>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</si>
  <si>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</si>
  <si>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</si>
  <si>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</si>
  <si>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</si>
  <si>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</si>
  <si>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</si>
  <si>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</si>
  <si>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</si>
  <si>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</si>
  <si>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</si>
  <si>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</si>
  <si>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</si>
  <si>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</si>
  <si>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</si>
  <si>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</si>
  <si>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</si>
  <si>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</si>
  <si>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</si>
  <si>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</si>
  <si>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</si>
  <si>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</si>
  <si>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</si>
  <si>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</si>
  <si>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</si>
  <si>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</si>
  <si>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</si>
  <si>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</si>
  <si>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</si>
  <si>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</si>
  <si>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</si>
  <si>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</si>
  <si>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</si>
  <si>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</si>
  <si>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</si>
  <si>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</si>
  <si>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</si>
  <si>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</si>
  <si>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</si>
  <si>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</si>
  <si>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</si>
  <si>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</si>
  <si>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</si>
  <si>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</si>
  <si>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</si>
  <si>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</si>
  <si>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</si>
  <si>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</si>
  <si>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</si>
  <si>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</si>
  <si>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</si>
  <si>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</si>
  <si>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</si>
  <si>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</si>
  <si>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</si>
  <si>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</si>
  <si>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</si>
  <si>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</si>
  <si>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</si>
  <si>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</si>
  <si>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</si>
  <si>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</si>
  <si>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</si>
  <si>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</si>
  <si>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</si>
  <si>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</si>
  <si>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</si>
  <si>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</si>
  <si>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</si>
  <si>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</si>
  <si>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</si>
  <si>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</si>
  <si>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</si>
  <si>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</si>
  <si>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</si>
  <si>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</si>
  <si>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</si>
  <si>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</si>
  <si>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</si>
  <si>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</si>
  <si>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</si>
  <si>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</si>
  <si>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</si>
  <si>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</si>
  <si>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</si>
  <si>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</si>
  <si>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</si>
  <si>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</si>
  <si>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</si>
  <si>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</si>
  <si>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</si>
  <si>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</si>
  <si>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</si>
  <si>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</si>
  <si>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</si>
  <si>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</si>
  <si>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</si>
  <si>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</si>
  <si>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</si>
  <si>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</si>
  <si>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</si>
  <si>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</si>
  <si>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</si>
  <si>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</si>
  <si>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</si>
  <si>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</si>
  <si>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</si>
  <si>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</si>
  <si>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</si>
  <si>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</si>
  <si>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</si>
  <si>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</si>
  <si>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</si>
  <si>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</si>
  <si>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</si>
  <si>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</si>
  <si>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</si>
  <si>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</si>
  <si>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</si>
  <si>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</si>
  <si>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</si>
  <si>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</si>
  <si>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</si>
  <si>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</si>
  <si>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</si>
  <si>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</si>
  <si>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</si>
  <si>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</si>
  <si>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</si>
  <si>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</si>
  <si>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</si>
  <si>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</si>
  <si>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</si>
  <si>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</si>
  <si>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</si>
  <si>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</si>
  <si>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</si>
  <si>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</si>
  <si>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</si>
  <si>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</si>
  <si>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</si>
  <si>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</si>
  <si>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</si>
  <si>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</si>
  <si>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</si>
  <si>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</si>
  <si>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</si>
  <si>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</si>
  <si>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</si>
  <si>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</si>
  <si>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</si>
  <si>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</si>
  <si>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</si>
  <si>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</si>
  <si>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</si>
  <si>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</si>
  <si>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</si>
  <si>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</si>
  <si>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</si>
  <si>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</si>
  <si>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</si>
  <si>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</si>
  <si>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</si>
  <si>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</si>
  <si>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</si>
  <si>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</si>
  <si>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</si>
  <si>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</si>
  <si>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</si>
  <si>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</si>
  <si>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</si>
  <si>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</si>
  <si>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</si>
  <si>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</si>
  <si>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</si>
  <si>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</si>
  <si>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</si>
  <si>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</si>
  <si>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</si>
  <si>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</si>
  <si>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</si>
  <si>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</si>
  <si>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</si>
  <si>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</si>
  <si>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</si>
  <si>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</si>
  <si>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</si>
  <si>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</si>
  <si>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</si>
  <si>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</si>
  <si>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</si>
  <si>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</si>
  <si>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</si>
  <si>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</si>
  <si>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</si>
  <si>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</si>
  <si>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</si>
  <si>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</si>
  <si>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</si>
  <si>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</si>
  <si>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</si>
  <si>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</si>
  <si>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</si>
  <si>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</si>
  <si>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</si>
  <si>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</si>
  <si>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</si>
  <si>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</si>
  <si>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</si>
  <si>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</si>
  <si>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</si>
  <si>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</si>
  <si>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</si>
  <si>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</si>
  <si>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</si>
  <si>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</si>
  <si>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</si>
  <si>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</si>
  <si>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</si>
  <si>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</si>
  <si>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</si>
  <si>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</si>
  <si>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</si>
  <si>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</si>
  <si>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</si>
  <si>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</si>
  <si>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</si>
  <si>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</si>
  <si>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</si>
  <si>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</si>
  <si>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</si>
  <si>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</si>
  <si>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</si>
  <si>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</si>
  <si>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</si>
  <si>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</si>
  <si>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</si>
  <si>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</si>
  <si>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</si>
  <si>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</si>
  <si>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</si>
  <si>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</si>
  <si>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</si>
  <si>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</si>
  <si>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</si>
  <si>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</si>
  <si>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</si>
  <si>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</si>
  <si>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</si>
  <si>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</si>
  <si>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</si>
  <si>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</si>
  <si>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</si>
  <si>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</si>
  <si>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</si>
  <si>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</si>
  <si>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</si>
  <si>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</si>
  <si>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</si>
  <si>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</si>
  <si>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</si>
  <si>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</si>
  <si>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</si>
  <si>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</si>
  <si>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</si>
  <si>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</si>
  <si>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</si>
  <si>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</si>
  <si>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</si>
  <si>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</si>
  <si>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</si>
  <si>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</si>
  <si>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</si>
  <si>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</si>
  <si>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</si>
  <si>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</si>
  <si>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</si>
  <si>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</si>
  <si>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</si>
  <si>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</si>
  <si>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</si>
  <si>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</si>
  <si>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</si>
  <si>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</si>
  <si>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</si>
  <si>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</si>
  <si>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</si>
  <si>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</si>
  <si>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</si>
  <si>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</si>
  <si>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</si>
  <si>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</si>
  <si>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</si>
  <si>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</si>
  <si>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</si>
  <si>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</si>
  <si>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</si>
  <si>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</si>
  <si>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</si>
  <si>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</si>
  <si>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</si>
  <si>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</si>
  <si>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</si>
  <si>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</si>
  <si>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</si>
  <si>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</si>
  <si>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</si>
  <si>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</si>
  <si>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</si>
  <si>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</si>
  <si>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</si>
  <si>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</si>
  <si>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</si>
  <si>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</si>
  <si>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</si>
  <si>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</si>
  <si>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</si>
  <si>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</si>
  <si>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</si>
  <si>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</si>
  <si>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</si>
  <si>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</si>
  <si>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</si>
  <si>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</si>
  <si>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</si>
  <si>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</si>
  <si>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</si>
  <si>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</si>
  <si>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</si>
  <si>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</si>
  <si>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</si>
  <si>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</si>
  <si>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</si>
  <si>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</si>
  <si>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</si>
  <si>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</si>
  <si>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</si>
  <si>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</si>
  <si>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</si>
  <si>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</si>
  <si>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</si>
  <si>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</si>
  <si>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</si>
  <si>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</si>
  <si>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</si>
  <si>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</si>
  <si>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</si>
  <si>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</si>
  <si>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</si>
  <si>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</si>
  <si>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</si>
  <si>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</si>
  <si>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</si>
  <si>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</si>
  <si>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</si>
  <si>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</si>
  <si>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</si>
  <si>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</si>
  <si>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</si>
  <si>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</si>
  <si>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</si>
  <si>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</si>
  <si>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</si>
  <si>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</si>
  <si>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</si>
  <si>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</si>
  <si>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</si>
  <si>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</si>
  <si>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</si>
  <si>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</si>
  <si>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</si>
  <si>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</si>
  <si>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</si>
  <si>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</si>
  <si>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</si>
  <si>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</si>
  <si>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</si>
  <si>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</si>
  <si>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</si>
  <si>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</si>
  <si>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</si>
  <si>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</si>
  <si>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</si>
  <si>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</si>
  <si>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</si>
  <si>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</si>
  <si>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</si>
  <si>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</si>
  <si>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</si>
  <si>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</si>
  <si>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</si>
  <si>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</si>
  <si>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</si>
  <si>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</si>
  <si>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</si>
  <si>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</si>
  <si>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</si>
  <si>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</si>
  <si>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</si>
  <si>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</si>
  <si>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</si>
  <si>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</si>
  <si>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</si>
  <si>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</si>
  <si>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</si>
  <si>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</si>
  <si>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</si>
  <si>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</si>
  <si>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</si>
  <si>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</si>
  <si>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</si>
  <si>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</si>
  <si>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</si>
  <si>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</si>
  <si>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</si>
  <si>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</si>
  <si>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</si>
  <si>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</si>
  <si>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</si>
  <si>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</si>
  <si>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</si>
  <si>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</si>
  <si>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</si>
  <si>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</si>
  <si>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</si>
  <si>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</si>
  <si>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</si>
  <si>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</si>
  <si>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</si>
  <si>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</si>
  <si>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</si>
  <si>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</si>
  <si>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</si>
  <si>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</si>
  <si>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</si>
  <si>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</si>
  <si>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</si>
  <si>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</si>
  <si>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</si>
  <si>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</si>
  <si>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</si>
  <si>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</si>
  <si>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</si>
  <si>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</si>
  <si>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</si>
  <si>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</si>
  <si>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</si>
  <si>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</si>
  <si>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</si>
  <si>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</si>
  <si>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</si>
  <si>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</si>
  <si>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</si>
  <si>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</si>
  <si>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</si>
  <si>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</si>
  <si>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</si>
  <si>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</si>
  <si>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</si>
  <si>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</si>
  <si>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</si>
  <si>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</si>
  <si>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</si>
  <si>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</si>
  <si>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</si>
  <si>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</si>
  <si>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</si>
  <si>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</si>
  <si>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</si>
  <si>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</si>
  <si>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</si>
  <si>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</si>
  <si>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</si>
  <si>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</si>
  <si>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</si>
  <si>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</si>
  <si>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</si>
  <si>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</si>
  <si>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</si>
  <si>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</si>
  <si>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</si>
  <si>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</si>
  <si>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</si>
  <si>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</si>
  <si>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</si>
  <si>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</si>
  <si>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</si>
  <si>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</si>
  <si>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</si>
  <si>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</si>
  <si>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</si>
  <si>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</si>
  <si>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</si>
  <si>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</si>
  <si>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</si>
  <si>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</si>
  <si>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</si>
  <si>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</si>
  <si>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</si>
  <si>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</si>
  <si>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</si>
  <si>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</si>
  <si>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</si>
  <si>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</si>
  <si>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</si>
  <si>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</si>
  <si>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</si>
  <si>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</si>
  <si>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</si>
  <si>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</si>
  <si>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</si>
  <si>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</si>
  <si>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</si>
  <si>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</si>
  <si>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</si>
  <si>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</si>
  <si>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</si>
  <si>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</si>
  <si>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</si>
  <si>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</si>
  <si>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</si>
  <si>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</si>
  <si>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</si>
  <si>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</si>
  <si>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</si>
  <si>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</si>
  <si>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</si>
  <si>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</si>
  <si>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</si>
  <si>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</si>
  <si>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</si>
  <si>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</si>
  <si>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</si>
  <si>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</si>
  <si>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</si>
  <si>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</si>
  <si>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</si>
  <si>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</si>
  <si>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</si>
  <si>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</si>
  <si>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</si>
  <si>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</si>
  <si>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</si>
  <si>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</si>
  <si>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</si>
  <si>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</si>
  <si>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</si>
  <si>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</si>
  <si>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</si>
  <si>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</si>
  <si>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</si>
  <si>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</si>
  <si>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</si>
  <si>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</si>
  <si>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</si>
  <si>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</si>
  <si>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</si>
  <si>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</si>
  <si>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</si>
  <si>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</si>
  <si>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</si>
  <si>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</si>
  <si>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</si>
  <si>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</si>
  <si>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</si>
  <si>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</si>
  <si>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</si>
  <si>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</si>
  <si>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</si>
  <si>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</si>
  <si>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</si>
  <si>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</si>
  <si>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</si>
  <si>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</si>
  <si>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</si>
  <si>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</si>
  <si>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</si>
  <si>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</si>
  <si>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</si>
  <si>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</si>
  <si>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</si>
  <si>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</si>
  <si>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</si>
  <si>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</si>
  <si>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</si>
  <si>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</si>
  <si>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</si>
  <si>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</si>
  <si>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</si>
  <si>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</si>
  <si>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</si>
  <si>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</si>
  <si>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</si>
  <si>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</si>
  <si>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</si>
  <si>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</si>
  <si>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</si>
  <si>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</si>
  <si>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</si>
  <si>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</si>
  <si>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</si>
  <si>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</si>
  <si>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</si>
  <si>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</si>
  <si>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</si>
  <si>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</si>
  <si>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</si>
  <si>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</si>
  <si>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</si>
  <si>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</si>
  <si>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</si>
  <si>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</si>
  <si>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</si>
  <si>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</si>
  <si>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</si>
  <si>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</si>
  <si>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</si>
  <si>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</si>
  <si>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</si>
  <si>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</si>
  <si>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</si>
  <si>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</si>
  <si>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</si>
  <si>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</si>
  <si>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</si>
  <si>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</si>
  <si>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</si>
  <si>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</si>
  <si>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</si>
  <si>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</si>
  <si>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</si>
  <si>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</si>
  <si>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</si>
  <si>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</si>
  <si>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</si>
  <si>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</si>
  <si>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</si>
  <si>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</si>
  <si>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</si>
  <si>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</si>
  <si>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</si>
  <si>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</si>
  <si>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</si>
  <si>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</si>
  <si>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</si>
  <si>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</si>
  <si>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</si>
  <si>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</si>
  <si>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</si>
  <si>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</si>
  <si>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</si>
  <si>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</si>
  <si>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</si>
  <si>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</si>
  <si>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</si>
  <si>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</si>
  <si>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</si>
  <si>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</si>
  <si>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</si>
  <si>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</si>
  <si>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</si>
  <si>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</si>
  <si>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</si>
  <si>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</si>
  <si>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</si>
  <si>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</si>
  <si>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</si>
  <si>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</si>
  <si>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</si>
  <si>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</si>
  <si>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</si>
  <si>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</si>
  <si>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</si>
  <si>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</si>
  <si>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</si>
  <si>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</si>
  <si>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</si>
  <si>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</si>
  <si>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</si>
  <si>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</si>
  <si>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</si>
  <si>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</si>
  <si>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</si>
  <si>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</si>
  <si>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</si>
  <si>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</si>
  <si>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</si>
  <si>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</si>
  <si>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</si>
  <si>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</si>
  <si>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</si>
  <si>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</si>
  <si>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</si>
  <si>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</si>
  <si>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</si>
  <si>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</si>
  <si>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</si>
  <si>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</si>
  <si>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</si>
  <si>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</si>
  <si>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</si>
  <si>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</si>
  <si>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</si>
  <si>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</si>
  <si>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</si>
  <si>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</si>
  <si>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</si>
  <si>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</si>
  <si>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</si>
  <si>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</si>
  <si>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</si>
  <si>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</si>
  <si>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</si>
  <si>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</si>
  <si>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</si>
  <si>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</si>
  <si>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</si>
  <si>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</si>
  <si>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</si>
  <si>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</si>
  <si>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</si>
  <si>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</si>
  <si>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</si>
  <si>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</si>
  <si>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</si>
  <si>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</si>
  <si>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</si>
  <si>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</si>
  <si>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</si>
  <si>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</si>
  <si>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</si>
  <si>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</si>
  <si>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</si>
  <si>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</si>
  <si>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</si>
  <si>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</si>
  <si>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</si>
  <si>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</si>
  <si>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</si>
  <si>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</si>
  <si>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</si>
  <si>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</si>
  <si>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</si>
  <si>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</si>
  <si>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</si>
  <si>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</si>
  <si>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</si>
  <si>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</si>
  <si>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</si>
  <si>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</si>
  <si>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</si>
  <si>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</si>
  <si>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</si>
  <si>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</si>
  <si>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</si>
  <si>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</si>
  <si>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</si>
  <si>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</si>
  <si>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</si>
  <si>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</si>
  <si>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</si>
  <si>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</si>
  <si>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</si>
  <si>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</si>
  <si>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</si>
  <si>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</si>
  <si>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</si>
  <si>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</si>
  <si>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</si>
  <si>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</si>
  <si>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</si>
  <si>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</si>
  <si>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</si>
  <si>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</si>
  <si>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</si>
  <si>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</si>
  <si>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</si>
  <si>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</si>
  <si>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</si>
  <si>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</si>
  <si>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</si>
  <si>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</si>
  <si>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</si>
  <si>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</si>
  <si>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</si>
  <si>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</si>
  <si>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</si>
  <si>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</si>
  <si>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</si>
  <si>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</si>
  <si>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</si>
  <si>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</si>
  <si>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</si>
  <si>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</si>
  <si>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</si>
  <si>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</si>
  <si>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</si>
  <si>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</si>
  <si>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</si>
  <si>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</si>
  <si>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</si>
  <si>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</si>
  <si>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</si>
  <si>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</si>
  <si>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</si>
  <si>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</si>
  <si>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</si>
  <si>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</si>
  <si>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</si>
  <si>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</si>
  <si>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</si>
  <si>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</si>
  <si>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</si>
  <si>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</si>
  <si>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</si>
  <si>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</si>
  <si>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</si>
  <si>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</si>
  <si>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</si>
  <si>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</si>
  <si>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</si>
  <si>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</si>
  <si>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</si>
  <si>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</si>
  <si>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</si>
  <si>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</si>
  <si>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</si>
  <si>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</si>
  <si>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</si>
  <si>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</si>
  <si>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</si>
  <si>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</si>
  <si>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</si>
  <si>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</si>
  <si>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</si>
  <si>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</si>
  <si>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</si>
  <si>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</si>
  <si>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</si>
  <si>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</si>
  <si>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</si>
  <si>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</si>
  <si>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</si>
  <si>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</si>
  <si>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</si>
  <si>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</si>
  <si>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</si>
  <si>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</si>
  <si>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</si>
  <si>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</si>
  <si>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</si>
  <si>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</si>
  <si>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</si>
  <si>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</si>
  <si>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</si>
  <si>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</si>
  <si>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</si>
  <si>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</si>
  <si>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</si>
  <si>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</si>
  <si>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</si>
  <si>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</si>
  <si>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</si>
  <si>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</si>
  <si>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</si>
  <si>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</si>
  <si>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</si>
  <si>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</si>
  <si>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</si>
  <si>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</si>
  <si>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</si>
  <si>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</si>
  <si>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</si>
  <si>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</si>
  <si>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</si>
  <si>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</si>
  <si>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</si>
  <si>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</si>
  <si>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</si>
  <si>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</si>
  <si>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</si>
  <si>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</si>
  <si>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</si>
  <si>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</si>
  <si>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</si>
  <si>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</si>
  <si>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</si>
  <si>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</si>
  <si>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</si>
  <si>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</si>
  <si>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</si>
  <si>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</si>
  <si>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</si>
  <si>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</si>
  <si>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</si>
  <si>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</si>
  <si>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</si>
  <si>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</si>
  <si>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</si>
  <si>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</si>
  <si>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</si>
  <si>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</si>
  <si>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</si>
  <si>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</si>
  <si>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</si>
  <si>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</si>
  <si>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</si>
  <si>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</si>
  <si>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</si>
  <si>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</si>
  <si>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</si>
  <si>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</si>
  <si>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</si>
  <si>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</si>
  <si>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</si>
  <si>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</si>
  <si>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</si>
  <si>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</si>
  <si>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</si>
  <si>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</si>
  <si>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</si>
  <si>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</si>
  <si>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</si>
  <si>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</si>
  <si>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</si>
  <si>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</si>
  <si>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</si>
  <si>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</si>
  <si>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</si>
  <si>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</si>
  <si>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</si>
  <si>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</si>
  <si>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</si>
  <si>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</si>
  <si>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</si>
  <si>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</si>
  <si>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</si>
  <si>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</si>
  <si>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</si>
  <si>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</si>
  <si>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</si>
  <si>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</si>
  <si>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</si>
  <si>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</si>
  <si>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</si>
  <si>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</si>
  <si>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</si>
  <si>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</si>
  <si>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</si>
  <si>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</si>
  <si>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</si>
  <si>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</si>
  <si>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</si>
  <si>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</si>
  <si>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</si>
  <si>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</si>
  <si>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</si>
  <si>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</si>
  <si>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</si>
  <si>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</si>
  <si>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</si>
  <si>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</si>
  <si>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</si>
  <si>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</si>
  <si>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</si>
  <si>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</si>
  <si>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</si>
  <si>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</si>
  <si>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</si>
  <si>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</si>
  <si>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</si>
  <si>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</si>
  <si>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</si>
  <si>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</si>
  <si>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</si>
  <si>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</si>
  <si>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</si>
  <si>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</si>
  <si>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</si>
  <si>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</si>
  <si>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</si>
  <si>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</si>
  <si>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</si>
  <si>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</si>
  <si>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</si>
  <si>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</si>
  <si>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</si>
  <si>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</si>
  <si>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</si>
  <si>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</si>
  <si>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</si>
  <si>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</si>
  <si>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</si>
  <si>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</si>
  <si>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</si>
  <si>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</si>
  <si>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</si>
  <si>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</si>
  <si>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</si>
  <si>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</si>
  <si>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</si>
  <si>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</si>
  <si>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</si>
  <si>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</si>
  <si>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</si>
  <si>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</si>
  <si>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</si>
  <si>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</si>
  <si>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</si>
  <si>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</si>
  <si>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</si>
  <si>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</si>
  <si>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</si>
  <si>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</si>
  <si>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</si>
  <si>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</si>
  <si>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</si>
  <si>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</si>
  <si>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</si>
  <si>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</si>
  <si>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</si>
  <si>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</si>
  <si>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</si>
  <si>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</si>
  <si>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</si>
  <si>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</si>
  <si>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</si>
  <si>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</si>
  <si>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</si>
  <si>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</si>
  <si>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</si>
  <si>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</si>
  <si>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</si>
  <si>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</si>
  <si>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</si>
  <si>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</si>
  <si>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</si>
  <si>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</si>
  <si>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</si>
  <si>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</si>
  <si>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</si>
  <si>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</si>
  <si>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</si>
  <si>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</si>
  <si>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</si>
  <si>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</si>
  <si>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</si>
  <si>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</si>
  <si>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</si>
  <si>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</si>
  <si>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</si>
  <si>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</si>
  <si>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</si>
  <si>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</si>
  <si>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</si>
  <si>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</si>
  <si>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</si>
  <si>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</si>
  <si>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</si>
  <si>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</si>
  <si>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</si>
  <si>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</si>
  <si>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</si>
  <si>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</si>
  <si>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</si>
  <si>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</si>
  <si>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</si>
  <si>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</si>
  <si>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</si>
  <si>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</si>
  <si>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</si>
  <si>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</si>
  <si>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</si>
  <si>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</si>
  <si>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</si>
  <si>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</si>
  <si>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</si>
  <si>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</si>
  <si>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</si>
  <si>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</si>
  <si>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</si>
  <si>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</si>
  <si>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</si>
  <si>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</si>
  <si>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</si>
  <si>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</si>
  <si>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</si>
  <si>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</si>
  <si>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</si>
  <si>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</si>
  <si>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</si>
  <si>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</si>
  <si>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</si>
  <si>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</si>
  <si>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</si>
  <si>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</si>
  <si>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</si>
  <si>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</si>
  <si>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</si>
  <si>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</si>
  <si>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</si>
  <si>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</si>
  <si>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</si>
  <si>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</si>
  <si>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</si>
  <si>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</si>
  <si>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</si>
  <si>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</si>
  <si>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</si>
  <si>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</si>
  <si>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</si>
  <si>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</si>
  <si>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</si>
  <si>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</si>
  <si>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</si>
  <si>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</si>
  <si>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</si>
  <si>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</si>
  <si>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</si>
  <si>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</si>
  <si>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</si>
  <si>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</si>
  <si>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</si>
  <si>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</si>
  <si>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</si>
  <si>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</si>
  <si>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</si>
  <si>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</si>
  <si>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</si>
  <si>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</si>
  <si>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</si>
  <si>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</si>
  <si>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</si>
  <si>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</si>
  <si>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</si>
  <si>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</si>
  <si>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</si>
  <si>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</si>
  <si>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</si>
  <si>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</si>
  <si>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</si>
  <si>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</si>
  <si>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</si>
  <si>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</si>
  <si>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</si>
  <si>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</si>
  <si>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</si>
  <si>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</si>
  <si>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</si>
  <si>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</si>
  <si>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</si>
  <si>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</si>
  <si>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</si>
  <si>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</si>
  <si>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</si>
  <si>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</si>
  <si>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</si>
  <si>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</si>
  <si>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</si>
  <si>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</si>
  <si>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</si>
  <si>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</si>
  <si>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</si>
  <si>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</si>
  <si>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</si>
  <si>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</si>
  <si>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</si>
  <si>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</si>
  <si>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</si>
  <si>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</si>
  <si>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</si>
  <si>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</si>
  <si>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</si>
  <si>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</si>
  <si>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</si>
  <si>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</si>
  <si>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</si>
  <si>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</si>
  <si>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</si>
  <si>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</si>
  <si>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</si>
  <si>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</si>
  <si>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</si>
  <si>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</si>
  <si>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</si>
  <si>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</si>
  <si>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</si>
  <si>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</si>
  <si>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</si>
  <si>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</si>
  <si>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</si>
  <si>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</si>
  <si>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</si>
  <si>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</si>
  <si>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</si>
  <si>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</si>
  <si>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</si>
  <si>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</si>
  <si>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</si>
  <si>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</si>
  <si>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</si>
  <si>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</si>
  <si>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</si>
  <si>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</si>
  <si>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</si>
  <si>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</si>
  <si>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</si>
  <si>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</si>
  <si>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</si>
  <si>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</si>
  <si>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</si>
  <si>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</si>
  <si>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</si>
  <si>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</si>
  <si>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</si>
  <si>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</si>
  <si>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</si>
  <si>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</si>
  <si>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</si>
  <si>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</si>
  <si>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</si>
  <si>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</si>
  <si>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</si>
  <si>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</si>
  <si>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</si>
  <si>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</si>
  <si>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</si>
  <si>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</si>
  <si>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</si>
  <si>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</si>
  <si>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</si>
  <si>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</si>
  <si>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</si>
  <si>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</si>
  <si>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</si>
  <si>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</si>
  <si>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</si>
  <si>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</si>
  <si>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</si>
  <si>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</si>
  <si>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</si>
  <si>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</si>
  <si>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</si>
  <si>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</si>
  <si>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</si>
  <si>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</si>
  <si>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</si>
  <si>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</si>
  <si>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</si>
  <si>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</si>
  <si>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</si>
  <si>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</si>
  <si>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</si>
  <si>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</si>
  <si>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</si>
  <si>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</si>
  <si>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</si>
  <si>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</si>
  <si>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</si>
  <si>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</si>
  <si>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</si>
  <si>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</si>
  <si>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</si>
  <si>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</si>
  <si>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</si>
  <si>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</si>
  <si>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</si>
  <si>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</si>
  <si>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</si>
  <si>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</si>
  <si>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</si>
  <si>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</si>
  <si>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</si>
  <si>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</si>
  <si>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</si>
  <si>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</si>
  <si>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</si>
  <si>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</si>
  <si>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</si>
  <si>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</si>
  <si>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</si>
  <si>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</si>
  <si>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</si>
  <si>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</si>
  <si>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</si>
  <si>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</si>
  <si>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</si>
  <si>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</si>
  <si>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</si>
  <si>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</si>
  <si>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</si>
  <si>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</si>
  <si>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</si>
  <si>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</si>
  <si>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</si>
  <si>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</si>
  <si>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</si>
  <si>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</si>
  <si>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</si>
  <si>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</si>
  <si>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</si>
  <si>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</si>
  <si>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</si>
  <si>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</si>
  <si>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</si>
  <si>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</si>
  <si>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</si>
  <si>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</si>
  <si>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</si>
  <si>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</si>
  <si>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</si>
  <si>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</si>
  <si>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</si>
  <si>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</si>
  <si>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</si>
  <si>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</si>
  <si>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</si>
  <si>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</si>
  <si>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</si>
  <si>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</si>
  <si>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</si>
  <si>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</si>
  <si>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</si>
  <si>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</si>
  <si>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</si>
  <si>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</si>
  <si>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</si>
  <si>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</si>
  <si>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</si>
  <si>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</si>
  <si>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</si>
  <si>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</si>
  <si>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</si>
  <si>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</si>
  <si>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</si>
  <si>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</si>
  <si>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</si>
  <si>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</si>
  <si>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</si>
  <si>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</si>
  <si>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</si>
  <si>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</si>
  <si>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</si>
  <si>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</si>
  <si>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</si>
  <si>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</si>
  <si>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</si>
  <si>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</si>
  <si>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</si>
  <si>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</si>
  <si>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</si>
  <si>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</si>
  <si>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</si>
  <si>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</si>
  <si>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</si>
  <si>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</si>
  <si>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</si>
  <si>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</si>
  <si>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</si>
  <si>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</si>
  <si>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</si>
  <si>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EM team need 60 mins</t>
  </si>
  <si>
    <t>PCM-20251103-00000966</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</si>
  <si>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</si>
  <si>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</si>
  <si>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</si>
  <si>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</si>
  <si>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</si>
  <si>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</si>
  <si>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</si>
  <si>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</si>
  <si>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</si>
  <si>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</si>
  <si>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</si>
  <si>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</si>
  <si>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</si>
  <si>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</si>
  <si>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</si>
  <si>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</si>
  <si>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</si>
  <si>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</si>
  <si>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</si>
  <si>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</si>
  <si>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</si>
  <si>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</si>
  <si>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</si>
  <si>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</si>
  <si>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</si>
  <si>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</si>
  <si>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</si>
  <si>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</si>
  <si>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</si>
  <si>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</si>
  <si>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</si>
  <si>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</si>
  <si>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</si>
  <si>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</si>
  <si>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</si>
  <si>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</si>
  <si>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</si>
  <si>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</si>
  <si>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</si>
  <si>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</si>
  <si>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</si>
  <si>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</si>
  <si>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</si>
  <si>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</si>
  <si>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</si>
  <si>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</si>
  <si>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</si>
  <si>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</si>
  <si>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</si>
  <si>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</si>
  <si>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</si>
  <si>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</si>
  <si>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</si>
  <si>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</si>
  <si>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</si>
  <si>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</si>
  <si>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</si>
  <si>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</si>
  <si>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</si>
  <si>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</si>
  <si>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</si>
  <si>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</si>
  <si>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</si>
  <si>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</si>
  <si>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</si>
  <si>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</si>
  <si>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</si>
  <si>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</si>
  <si>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</si>
  <si>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</si>
  <si>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</si>
  <si>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</si>
  <si>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</si>
  <si>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</si>
  <si>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</si>
  <si>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</si>
  <si>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</si>
  <si>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</si>
  <si>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</si>
  <si>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</si>
  <si>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</si>
  <si>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</si>
  <si>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</si>
  <si>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</si>
  <si>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PCM-20251103-00000895</t>
  </si>
  <si>
    <t>025-11-03 11:17:37</t>
  </si>
  <si>
    <t>ETA 90 min</t>
  </si>
  <si>
    <t>PCM-20251103-00001251</t>
  </si>
  <si>
    <t>ETA 60 min</t>
  </si>
  <si>
    <t>PCM-20251103-00001060</t>
  </si>
  <si>
    <t>access issue site located inside military base</t>
  </si>
  <si>
    <t>PCM-20251103-00001183</t>
  </si>
  <si>
    <t xml:space="preserve">EM team on the way ETA 50 mins </t>
  </si>
  <si>
    <t xml:space="preserve"> PCM-20250215-00000830 </t>
  </si>
  <si>
    <t>LTE site still down and  site located in aramco area access issue need special permission</t>
  </si>
  <si>
    <t>PCM-20251103-00000893</t>
  </si>
  <si>
    <t>Sceco cut of at area and team save Hub site USMD0698</t>
  </si>
  <si>
    <t>PCM-20251103-00001214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</si>
  <si>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</si>
  <si>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</si>
  <si>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</si>
  <si>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</si>
  <si>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</si>
  <si>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</si>
  <si>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PCM-20251103-00001179</t>
  </si>
  <si>
    <t>EM Team on the way ETA: 40 Mins</t>
  </si>
  <si>
    <t>EM Team on the way ETA: 30 Mins</t>
  </si>
  <si>
    <t>PCM-20251103-00001193</t>
  </si>
  <si>
    <t>EM Team at site checking</t>
  </si>
  <si>
    <t>PCM-20251103-00001105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</si>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</sst>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7" dataDxfId="156" headerRowBorderDxfId="154" tableBorderDxfId="155" totalsRowBorderDxfId="153">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3" totalsRowShown="0" headerRowDxfId="48" dataDxfId="47" headerRowBorderDxfId="45" tableBorderDxfId="46" totalsRowBorderDxfId="44">
  <autoFilter ref="A1:L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301.68744942129706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45964.590312499997</v>
      </c>
      <c r="G3" s="136">
        <f ca="1">IFERROR(NOW()-F3,"")</f>
        <v>4.5562847226392478E-2</v>
      </c>
      <c r="H3" s="135">
        <v>45964.577118055553</v>
      </c>
      <c r="I3" s="133" t="str">
        <f>IFERROR(VLOOKUP(D3,DB!A:F,6,0),"")</f>
        <v>SCECO</v>
      </c>
      <c r="J3" s="133" t="str">
        <f>IFERROR(VLOOKUP(D3,DB!A:G,7,0),"")</f>
        <v>Vandalized+Vandalized</v>
      </c>
      <c r="K3" s="137" t="s">
        <v>39025</v>
      </c>
      <c r="L3" s="138" t="str">
        <f>IFERROR(VLOOKUP(D3,DB!A:I,9,0),"")</f>
        <v>Latis</v>
      </c>
    </row>
    <row r="4" spans="1:15" ht="15" customHeight="1">
      <c r="A4" s="132" t="s">
        <v>39026</v>
      </c>
      <c r="B4" s="133" t="str">
        <f>IFERROR(VLOOKUP(D4,DB!A:K,11,0),"")</f>
        <v>R1</v>
      </c>
      <c r="C4" s="133">
        <v>1</v>
      </c>
      <c r="D4" s="133" t="s">
        <v>13274</v>
      </c>
      <c r="E4" s="134" t="s">
        <v>39021</v>
      </c>
      <c r="F4" s="135">
        <v>45964.5312037037</v>
      </c>
      <c r="G4" s="136">
        <f ca="1">IFERROR(NOW()-F4,"")</f>
        <v>0.10467164352303371</v>
      </c>
      <c r="H4" s="135">
        <v>45964.526342592595</v>
      </c>
      <c r="I4" s="133" t="str">
        <f>IFERROR(VLOOKUP(D4,DB!A:F,6,0),"")</f>
        <v>SCECO</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45964.635875347223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45964.635875347223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45964.635875347223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45964.635875347223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45964.635875347223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45964.635875347223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45964.635875347223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45964.635875347223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45964.635875347223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45964.635875347223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45964.635875347223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45964.635875347223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45964.635875347223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45964.635875347223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45964.635875347223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45964.635875347223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45964.635875347223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45964.635875347223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45964.635875347223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45964.635875347223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45964.635875347223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45964.635875347223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45964.635875347223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45964.635875347223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45964.635875347223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45964.635875347223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45964.635875347223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45964.635875347223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45964.635875347223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45964.635875347223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45964.635875347223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45964.635875347223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45964.635875347223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45964.635875347223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45964.635875347223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45964.635875347223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45964.635875347223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45964.635875347223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45964.635875347223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45964.635875347223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45964.635875347223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45964.635875347223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45964.635875347223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45964.635875347223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45964.635875347223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45964.635875347223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45964.635875347223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45964.635875347223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45964.635875347223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45964.635875347223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45964.635875347223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45964.635875347223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45964.635875347223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45964.635875347223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45964.635875347223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45964.635875347223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45964.635875347223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45964.635875347223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45964.635875347223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45964.635875347223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45964.635875347223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45964.635875347223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45964.635875347223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45964.635875347223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45964.635875347223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45964.635875347223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45964.635875347223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45964.635875347223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45964.635875347223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45964.635875347223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45964.635875347223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45964.635875347223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45964.635875347223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45964.635875347223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45964.635875347223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45964.635875347223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45964.635875347223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45964.635875347223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45964.635875347223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45964.635875347223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45964.635875347223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45964.635875347223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45964.635875347223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45964.635875347223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45964.635875347223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45964.635875347223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45964.635875347223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45964.635875347223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45964.635875347223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45964.635875347223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45964.635875347223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45964.635875347223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45964.635875347223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45964.635875347223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45964.635875347223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45964.635875347223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45964.635875347223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45964.635875347223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45964.635875347223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45964.635875347223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45964.635875347223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45964.635875347223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45964.635875347223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45964.635875347223</v>
      </c>
      <c r="H108" s="135"/>
      <c r="I108" s="133" t="str">
        <f>IFERROR(VLOOKUP(D108,DB!A:F,6,0),"")</f>
        <v/>
      </c>
      <c r="J108" s="133" t="str">
        <f>IFERROR(VLOOKUP(D108,DB!A:G,7,0),"")</f>
        <v/>
      </c>
      <c r="K108" s="137"/>
      <c r="L108" s="138" t="str">
        <f>IFERROR(VLOOKUP(D108,DB!A:I,9,0),"")</f>
        <v/>
      </c>
    </row>
    <row r="109" spans="1:12" ht="15" customHeight="1">
      <c r="A109" s="144"/>
      <c r="B109" s="145" t="str">
        <f>IFERROR(VLOOKUP(D109,DB!A:K,11,0),"")</f>
        <v/>
      </c>
      <c r="C109" s="145"/>
      <c r="D109" s="145"/>
      <c r="E109" s="146"/>
      <c r="F109" s="147"/>
      <c r="G109" s="148">
        <f ca="1">IFERROR(NOW()-F109,"")</f>
        <v>45964.635875347223</v>
      </c>
      <c r="H109" s="147"/>
      <c r="I109" s="145" t="str">
        <f>IFERROR(VLOOKUP(D109,DB!A:F,6,0),"")</f>
        <v/>
      </c>
      <c r="J109" s="145" t="str">
        <f>IFERROR(VLOOKUP(D109,DB!A:G,7,0),"")</f>
        <v/>
      </c>
      <c r="K109" s="149"/>
      <c r="L109" s="150" t="str">
        <f>IFERROR(VLOOKUP(D109,DB!A:I,9,0),"")</f>
        <v/>
      </c>
    </row>
  </sheetData>
  <customSheetViews>
    <customSheetView guid="{F6042A99-DD27-4453-835D-0834D95730CC}" filter="1" showAutoFilter="1">
      <pageMargins left="0" right="0" top="0" bottom="0" header="0" footer="0"/>
      <autoFilter ref="B1:M1" xr:uid="{DFCB1DAD-3A24-45F1-BC5A-2D2E41C09870}"/>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139.63603738426173</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5.8937920138923801</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38840</v>
      </c>
      <c r="E5" s="113" t="s">
        <v>39021</v>
      </c>
      <c r="F5" s="114">
        <v>45964.475532407407</v>
      </c>
      <c r="G5" s="115">
        <f ca="1">IFERROR(NOW()-F5,"-")</f>
        <v>0.16034293981647352</v>
      </c>
      <c r="H5" s="114" t="s">
        <v>39112</v>
      </c>
      <c r="I5" s="18" t="str">
        <f>IFERROR(VLOOKUP(D5,DB!A:F,6,0),"")</f>
        <v>Power cube</v>
      </c>
      <c r="J5" s="18" t="str">
        <f>IFERROR(VLOOKUP(D5,DB!A:G,7,0),"")</f>
        <v>In progress+No BB Design</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39114</v>
      </c>
      <c r="B6" s="18" t="str">
        <f>IFERROR(VLOOKUP(D6,DB!A:K,11,0),"")</f>
        <v>R2</v>
      </c>
      <c r="C6" s="18">
        <v>6</v>
      </c>
      <c r="D6" s="18" t="s">
        <v>26182</v>
      </c>
      <c r="E6" s="113" t="s">
        <v>39024</v>
      </c>
      <c r="F6" s="114">
        <v>45964.631504629629</v>
      </c>
      <c r="G6" s="115">
        <f ca="1">IFERROR(NOW()-F6,"-")</f>
        <v>4.3707175937015563E-3</v>
      </c>
      <c r="H6" s="114">
        <v>45964.625393518516</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45964.635875347223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45964.635875347223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45964.635875347223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45964.635875347223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45964.635875347223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45964.635875347223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45964.635875347223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45964.635875347223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45964.635875347223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45964.635875347223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45964.635875347223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45964.635875347223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45964.635875347223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45964.635875347223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45964.635875347223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45964.635875347223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45964.635875347223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45964.635875347223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45964.635875347223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45964.635875347223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45964.635875347223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45964.635875347223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45964.635875347223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45964.635875347223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45964.635875347223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45964.635875347223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45964.635875347223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45964.635875347223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45964.635875347223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45964.635875347223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45964.635875347223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45964.635875347223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45964.635875347223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45964.635875347223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45964.635875347223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45964.635875347223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45964.635875347223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45964.635875347223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45964.635875347223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45964.635875347223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45964.635875347223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45964.635875347223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45964.635875347223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45964.635875347223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45964.635875347223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45964.635875347223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45964.635875347223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45964.635875347223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45964.635875347223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45964.635875347223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45964.635875347223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45964.635875347223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45964.635875347223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45964.635875347223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45964.635875347223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45964.635875347223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45964.635875347223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45964.635875347223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45964.635875347223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45964.635875347223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45964.635875347223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45964.635875347223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45964.635875347223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45964.635875347223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45964.635875347223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45964.635875347223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45964.635875347223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45964.635875347223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45964.635875347223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45964.635875347223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45964.635875347223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45964.635875347223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45964.635875347223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45964.635875347223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45964.635875347223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45964.635875347223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45964.635875347223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45964.635875347223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45964.635875347223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45964.635875347223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45964.635875347223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45964.635875347223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45964.635875347223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45964.635875347223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45964.635875347223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45964.635875347223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45964.635875347223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45964.635875347223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45964.635875347223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45964.635875347223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45964.635875347223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45964.635875347223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45964.635875347223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45964.635875347223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45964.635875347223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45964.635875347223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45964.635875347223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45964.635875347223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45964.635875347223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45964.635875347223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45964.635875347223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45964.635875347223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45964.635875347223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45964.635875347223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45964.635875347223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45964.635875347223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45964.635875347223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45964.635875347223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45964.635875347223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45964.635875347223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45964.635875347223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45964.635875347223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45964.635875347223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45964.635875347223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45964.635875347223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45964.635875347223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45964.635875347223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45964.635875347223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45964.635875347223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45964.635875347223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45964.635875347223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45964.635875347223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60"/>
      <c r="B129" s="161" t="str">
        <f>IFERROR(VLOOKUP(D129,DB!A:K,11,0),"")</f>
        <v/>
      </c>
      <c r="C129" s="161"/>
      <c r="D129" s="161"/>
      <c r="E129" s="162"/>
      <c r="F129" s="163"/>
      <c r="G129" s="164">
        <f ca="1">IFERROR(NOW()-F129,"-")</f>
        <v>45964.635875347223</v>
      </c>
      <c r="H129" s="163"/>
      <c r="I129" s="161" t="str">
        <f>IFERROR(VLOOKUP(D129,DB!A:F,6,0),"")</f>
        <v/>
      </c>
      <c r="J129" s="161" t="str">
        <f>IFERROR(VLOOKUP(D129,DB!A:G,7,0),"")</f>
        <v/>
      </c>
      <c r="K129" s="165"/>
      <c r="L129" s="161" t="str">
        <f>IFERROR(VLOOKUP(D129,DB!A:I,9,0),"")</f>
        <v/>
      </c>
      <c r="M129" s="161"/>
      <c r="N129" s="161"/>
      <c r="O129" s="161"/>
      <c r="P129" s="161"/>
      <c r="Q129" s="161"/>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c r="BE129" s="161"/>
      <c r="BF129" s="161"/>
      <c r="BG129" s="161"/>
      <c r="BH129" s="161"/>
      <c r="BI129" s="161"/>
      <c r="BJ129" s="161"/>
      <c r="BK129" s="161"/>
      <c r="BL129" s="161"/>
      <c r="BM129" s="161"/>
      <c r="BN129" s="161"/>
      <c r="BO129" s="161"/>
      <c r="BP129" s="161"/>
      <c r="BQ129" s="161"/>
      <c r="BR129" s="161"/>
      <c r="BS129" s="161"/>
      <c r="BT129" s="161"/>
      <c r="BU129" s="161"/>
      <c r="BV129" s="161"/>
      <c r="BW129" s="161"/>
      <c r="BX129" s="161"/>
      <c r="BY129" s="161"/>
      <c r="BZ129" s="161"/>
      <c r="CA129" s="161"/>
      <c r="CB129" s="161"/>
      <c r="CC129" s="161"/>
      <c r="CD129" s="161"/>
      <c r="CE129" s="161"/>
      <c r="CF129" s="161"/>
      <c r="CG129" s="161"/>
      <c r="CH129" s="161"/>
      <c r="CI129" s="161"/>
      <c r="CJ129" s="166"/>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39116</v>
      </c>
      <c r="B2" s="62" t="str">
        <f>IFERROR(VLOOKUP(D2,DB!A:K,11,0),"")</f>
        <v>R3</v>
      </c>
      <c r="C2" s="18">
        <v>1</v>
      </c>
      <c r="D2" s="18" t="s">
        <v>19361</v>
      </c>
      <c r="E2" s="18" t="s">
        <v>39021</v>
      </c>
      <c r="F2" s="22">
        <v>45964.567245370374</v>
      </c>
      <c r="G2" s="21">
        <f t="shared" ref="G2:G33" ca="1" si="0">IFERROR(NOW()-F2,"-")</f>
        <v>6.8629976849479135E-2</v>
      </c>
      <c r="H2" s="22">
        <v>45964.562164351853</v>
      </c>
      <c r="I2" s="19" t="str">
        <f>IFERROR(VLOOKUP(D2,DB!A:F,6,0),"")</f>
        <v>SCECO</v>
      </c>
      <c r="J2" s="18" t="str">
        <f>IFERROR(VLOOKUP(D2,DB!A:G,7,0),"")</f>
        <v>Dead</v>
      </c>
      <c r="K2" s="46" t="s">
        <v>39117</v>
      </c>
      <c r="L2" s="23" t="str">
        <f>IFERROR(VLOOKUP(D2,DB!A:I,9,0),"")</f>
        <v>Latis</v>
      </c>
    </row>
    <row r="3" spans="1:13" ht="15" customHeight="1">
      <c r="A3" s="19" t="s">
        <v>39118</v>
      </c>
      <c r="B3" s="62" t="str">
        <f>IFERROR(VLOOKUP(D3,DB!A:K,11,0),"")</f>
        <v>R3</v>
      </c>
      <c r="C3" s="18">
        <v>3</v>
      </c>
      <c r="D3" s="62" t="s">
        <v>16714</v>
      </c>
      <c r="E3" s="18" t="s">
        <v>39021</v>
      </c>
      <c r="F3" s="22">
        <v>45964.606886574074</v>
      </c>
      <c r="G3" s="21">
        <f t="shared" ca="1" si="0"/>
        <v>2.898877314873971E-2</v>
      </c>
      <c r="H3" s="22">
        <v>45964.599594907406</v>
      </c>
      <c r="I3" s="19" t="str">
        <f>IFERROR(VLOOKUP(D3,DB!A:F,6,0),"")</f>
        <v>SCECO</v>
      </c>
      <c r="J3" s="18" t="str">
        <f>IFERROR(VLOOKUP(D3,DB!A:G,7,0),"")</f>
        <v>Dead</v>
      </c>
      <c r="K3" s="46" t="s">
        <v>39119</v>
      </c>
      <c r="L3" s="23" t="str">
        <f>IFERROR(VLOOKUP(D3,DB!A:I,9,0),"")</f>
        <v>Latis</v>
      </c>
    </row>
    <row r="4" spans="1:13" ht="15" customHeight="1">
      <c r="A4" s="19"/>
      <c r="B4" s="62" t="str">
        <f>IFERROR(VLOOKUP(D4,DB!A:K,11,0),"")</f>
        <v/>
      </c>
      <c r="C4" s="18"/>
      <c r="D4" s="18"/>
      <c r="E4" s="18"/>
      <c r="F4" s="20"/>
      <c r="G4" s="21">
        <f t="shared" ca="1" si="0"/>
        <v>45964.635875347223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45964.635875347223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45964.635875347223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45964.635875347223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45964.635875347223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45964.635875347223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45964.635875347223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45964.635875347223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45964.635875347223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45964.635875347223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45964.635875347223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45964.635875347223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45964.635875347223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45964.635875347223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45964.635875347223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45964.635875347223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45964.635875347223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45964.635875347223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45964.635875347223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45964.635875347223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45964.635875347223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45964.635875347223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45964.635875347223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45964.635875347223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45964.635875347223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45964.635875347223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45964.635875347223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45964.635875347223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45964.635875347223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45964.635875347223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45964.635875347223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45964.635875347223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45964.635875347223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45964.635875347223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45964.635875347223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45964.635875347223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45964.635875347223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45964.635875347223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45964.635875347223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45964.635875347223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45964.635875347223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45964.635875347223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45964.635875347223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45964.635875347223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45964.635875347223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45964.635875347223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45964.635875347223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45964.635875347223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45964.635875347223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45964.635875347223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45964.635875347223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45964.635875347223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45964.635875347223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45964.635875347223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45964.635875347223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45964.635875347223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45964.635875347223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45964.635875347223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45964.635875347223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45964.635875347223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45964.635875347223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45964.635875347223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45964.635875347223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45964.635875347223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45964.635875347223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45964.635875347223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45964.635875347223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45964.635875347223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45964.635875347223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45964.635875347223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45964.635875347223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45964.635875347223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45964.635875347223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45964.635875347223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45964.635875347223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45964.635875347223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45964.635875347223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45964.635875347223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45964.635875347223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45964.635875347223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45964.635875347223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45964.635875347223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45964.635875347223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45964.635875347223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45964.635875347223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45964.635875347223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45964.635875347223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45964.635875347223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45964.635875347223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45964.635875347223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45964.635875347223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45964.635875347223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45964.635875347223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45964.635875347223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45964.635875347223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45964.635875347223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45964.635875347223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45964.635875347223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45964.635875347223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45964.635875347223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45964.635875347223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45964.635875347223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45964.635875347223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45964.635875347223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45964.635875347223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45964.635875347223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45964.635875347223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45964.635875347223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45964.635875347223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45964.635875347223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45964.635875347223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45964.635875347223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45964.635875347223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45964.635875347223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45964.635875347223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45964.635875347223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45964.635875347223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45964.635875347223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45964.635875347223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45964.635875347223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45964.635875347223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45964.635875347223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45964.635875347223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45964.635875347223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45964.635875347223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45964.635875347223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45964.635875347223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45964.635875347223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45964.635875347223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45964.635875347223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45964.635875347223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45964.635875347223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45964.635875347223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45964.635875347223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45964.635875347223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45964.635875347223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45964.635875347223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45964.635875347223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45964.635875347223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45964.635875347223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45964.635875347223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45964.635875347223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45964.635875347223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45964.635875347223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45964.635875347223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45964.635875347223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45964.635875347223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45964.635875347223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45964.635875347223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45964.635875347223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45964.635875347223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45964.635875347223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45964.635875347223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45964.635875347223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45964.635875347223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45964.635875347223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45964.635875347223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45964.635875347223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45964.635875347223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45964.635875347223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45964.635875347223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45964.635875347223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45964.635875347223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45964.635875347223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45964.635875347223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45964.635875347223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45964.635875347223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45964.635875347223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45964.635875347223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45964.635875347223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45964.635875347223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45964.635875347223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45964.635875347223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45964.635875347223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45964.635875347223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45964.635875347223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45964.635875347223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45964.635875347223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45964.635875347223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45964.635875347223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45964.635875347223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45964.635875347223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45964.635875347223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45964.635875347223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45964.635875347223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45964.635875347223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45964.635875347223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45964.635875347223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45964.635875347223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45964.635875347223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45964.635875347223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45964.635875347223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45964.635875347223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45964.635875347223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45964.635875347223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45964.635875347223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45964.635875347223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45964.635875347223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45964.635875347223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45964.635875347223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45964.635875347223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45964.635875347223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45964.635875347223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45964.635875347223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45964.635875347223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45964.635875347223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45964.635875347223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45964.635875347223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45964.635875347223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45964.635875347223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45964.635875347223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45964.635875347223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45964.635875347223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45964.635875347223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45964.635875347223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45964.635875347223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45964.635875347223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45964.635875347223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45964.635875347223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45964.635875347223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45964.635875347223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45964.635875347223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45964.635875347223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45964.635875347223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45964.635875347223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45964.635875347223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45964.635875347223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45964.635875347223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45964.635875347223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45964.635875347223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45964.635875347223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45964.635875347223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45964.635875347223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45964.635875347223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45964.635875347223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45964.635875347223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45964.635875347223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45964.635875347223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45964.635875347223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45964.635875347223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45964.635875347223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45964.635875347223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45964.635875347223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45964.635875347223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45964.635875347223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45964.635875347223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45964.635875347223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45964.635875347223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45964.635875347223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45964.635875347223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45964.635875347223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45964.635875347223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45964.635875347223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45964.635875347223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45964.635875347223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45964.635875347223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45964.635875347223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45964.635875347223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45964.635875347223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45964.635875347223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45964.635875347223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45964.635875347223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45964.635875347223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45964.635875347223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45964.635875347223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45964.635875347223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45964.635875347223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45964.635875347223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45964.635875347223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45964.635875347223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45964.635875347223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45964.635875347223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45964.635875347223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45964.635875347223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45964.635875347223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45964.635875347223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45964.635875347223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45964.635875347223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45964.635875347223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45964.635875347223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45964.635875347223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45964.635875347223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45964.635875347223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45964.635875347223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45964.635875347223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45964.635875347223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45964.635875347223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45964.635875347223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45964.635875347223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45964.635875347223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45964.635875347223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45964.635875347223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45964.635875347223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45964.635875347223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45964.635875347223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45964.635875347223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45964.635875347223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45964.635875347223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45964.635875347223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45964.635875347223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45964.635875347223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45964.635875347223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45964.635875347223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45964.635875347223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45964.635875347223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45964.635875347223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45964.635875347223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45964.635875347223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45964.635875347223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45964.635875347223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45964.635875347223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45964.635875347223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45964.635875347223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45964.635875347223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45964.635875347223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45964.635875347223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45964.635875347223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45964.635875347223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45964.635875347223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45964.635875347223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45964.635875347223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45964.635875347223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45964.635875347223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45964.635875347223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45964.635875347223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45964.635875347223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45964.635875347223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45964.635875347223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45964.635875347223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45964.635875347223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45964.635875347223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45964.635875347223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45964.635875347223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45964.635875347223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45964.635875347223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45964.635875347223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45964.635875347223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45964.635875347223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45964.635875347223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45964.635875347223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45964.635875347223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45964.635875347223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45964.635875347223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45964.635875347223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45964.635875347223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45964.635875347223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45964.635875347223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45964.635875347223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45964.635875347223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45964.635875347223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45964.635875347223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45964.635875347223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45964.635875347223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45964.635875347223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45964.635875347223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45964.635875347223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45964.635875347223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45964.635875347223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45964.635875347223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45964.635875347223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45964.635875347223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45964.635875347223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45964.635875347223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45964.635875347223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45964.635875347223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45964.635875347223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45964.635875347223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45964.635875347223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45964.635875347223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45964.635875347223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45964.635875347223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45964.635875347223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45964.635875347223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45964.635875347223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45964.635875347223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45964.635875347223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45964.635875347223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45964.635875347223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45964.635875347223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45964.635875347223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45964.635875347223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45964.635875347223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45964.635875347223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45964.635875347223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45964.635875347223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45964.635875347223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45964.635875347223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45964.635875347223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45964.635875347223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45964.635875347223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45964.635875347223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45964.635875347223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45964.635875347223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45964.635875347223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45964.635875347223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45964.635875347223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45964.635875347223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45964.635875347223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45964.635875347223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45964.635875347223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45964.635875347223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45964.635875347223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45964.635875347223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45964.635875347223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45964.635875347223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45964.635875347223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45964.635875347223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45964.635875347223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45964.635875347223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45964.635875347223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45964.635875347223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45964.635875347223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45964.635875347223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45964.635875347223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45964.635875347223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45964.635875347223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45964.635875347223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45964.635875347223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45964.635875347223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45964.635875347223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45964.635875347223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45964.635875347223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45964.635875347223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45964.635875347223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45964.635875347223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45964.635875347223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45964.635875347223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45964.635875347223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45964.635875347223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45964.635875347223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45964.635875347223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45964.635875347223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45964.635875347223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45964.635875347223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45964.635875347223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45964.635875347223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45964.635875347223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45964.635875347223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45964.635875347223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45964.635875347223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45964.635875347223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45964.635875347223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45964.635875347223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45964.635875347223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45964.635875347223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45964.635875347223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45964.635875347223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45964.635875347223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45964.635875347223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45964.635875347223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45964.635875347223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45964.635875347223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45964.635875347223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45964.635875347223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45964.635875347223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45964.635875347223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45964.635875347223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45964.635875347223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45964.635875347223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45964.635875347223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45964.635875347223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45964.635875347223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45964.635875347223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45964.635875347223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45964.635875347223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45964.635875347223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45964.635875347223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45964.635875347223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45964.635875347223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45964.635875347223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45964.635875347223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45964.635875347223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45964.635875347223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45964.635875347223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45964.635875347223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45964.635875347223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45964.635875347223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45964.635875347223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45964.635875347223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45964.635875347223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45964.635875347223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45964.635875347223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45964.635875347223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45964.635875347223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45964.635875347223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45964.635875347223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45964.635875347223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45964.635875347223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45964.635875347223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45964.635875347223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45964.635875347223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45964.635875347223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45964.635875347223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45964.635875347223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45964.635875347223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45964.635875347223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45964.635875347223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45964.635875347223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45964.635875347223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45964.635875347223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45964.635875347223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45964.635875347223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45964.635875347223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45964.635875347223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45964.635875347223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45964.635875347223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45964.635875347223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45964.635875347223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45964.635875347223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45964.635875347223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45964.635875347223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45964.635875347223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45964.635875347223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45964.635875347223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45964.635875347223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45964.635875347223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45964.635875347223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45964.635875347223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45964.635875347223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45964.635875347223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45964.635875347223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45964.635875347223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45964.635875347223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45964.635875347223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45964.635875347223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45964.635875347223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45964.635875347223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45964.635875347223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45964.635875347223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45964.635875347223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45964.635875347223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45964.635875347223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45964.635875347223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45964.635875347223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45964.635875347223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45964.635875347223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45964.635875347223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45964.635875347223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45964.635875347223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45964.635875347223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45964.635875347223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45964.635875347223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45964.635875347223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45964.635875347223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45964.635875347223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45964.635875347223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45964.635875347223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45964.635875347223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45964.635875347223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45964.635875347223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45964.635875347223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45964.635875347223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45964.635875347223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45964.635875347223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45964.635875347223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45964.635875347223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45964.635875347223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45964.635875347223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45964.635875347223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45964.635875347223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45964.635875347223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45964.635875347223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45964.635875347223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45964.635875347223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45964.635875347223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45964.635875347223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45964.635875347223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45964.635875347223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45964.635875347223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45964.635875347223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45964.635875347223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45964.635875347223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45964.635875347223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45964.635875347223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45964.635875347223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45964.635875347223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45964.635875347223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45964.635875347223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45964.635875347223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45964.635875347223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45964.635875347223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45964.635875347223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45964.635875347223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45964.635875347223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45964.635875347223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45964.635875347223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45964.635875347223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45964.635875347223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45964.635875347223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45964.635875347223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45964.635875347223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45964.635875347223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45964.635875347223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45964.635875347223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45964.635875347223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45964.635875347223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45964.635875347223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45964.635875347223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45964.635875347223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45964.635875347223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45964.635875347223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45964.635875347223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45964.635875347223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45964.635875347223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45964.635875347223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45964.635875347223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45964.635875347223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45964.635875347223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45964.635875347223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45964.635875347223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45964.635875347223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45964.635875347223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45964.635875347223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45964.635875347223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45964.635875347223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45964.635875347223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45964.635875347223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45964.635875347223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45964.635875347223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45964.635875347223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45964.635875347223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45964.635875347223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45964.635875347223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45964.635875347223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45964.635875347223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45964.635875347223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45964.635875347223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45964.635875347223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45964.635875347223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45964.635875347223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45964.635875347223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45964.635875347223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45964.635875347223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45964.635875347223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45964.635875347223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45964.635875347223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45964.635875347223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45964.635875347223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45964.635875347223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45964.635875347223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45964.635875347223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45964.635875347223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45964.635875347223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45964.635875347223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45964.635875347223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45964.635875347223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45964.635875347223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45964.635875347223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45964.635875347223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45964.635875347223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45964.635875347223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45964.635875347223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45964.635875347223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45964.635875347223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45964.635875347223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45964.635875347223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45964.635875347223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45964.635875347223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45964.635875347223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45964.635875347223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45964.635875347223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45964.635875347223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45964.635875347223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45964.635875347223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45964.635875347223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45964.635875347223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45964.635875347223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45964.635875347223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45964.635875347223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45964.635875347223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45964.635875347223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45964.635875347223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45964.635875347223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45964.635875347223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45964.635875347223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45964.635875347223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45964.635875347223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45964.635875347223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45964.635875347223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45964.635875347223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45964.635875347223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45964.635875347223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45964.635875347223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45964.635875347223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45964.635875347223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45964.635875347223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45964.635875347223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45964.635875347223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45964.635875347223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45964.635875347223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45964.635875347223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45964.635875347223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45964.635875347223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45964.635875347223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45964.635875347223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45964.635875347223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45964.635875347223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45964.635875347223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45964.635875347223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45964.635875347223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45964.635875347223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45964.635875347223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45964.635875347223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45964.635875347223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45964.635875347223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45964.635875347223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45964.635875347223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45964.635875347223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45964.635875347223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45964.635875347223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45964.635875347223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45964.635875347223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45964.635875347223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45964.635875347223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45964.635875347223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45964.635875347223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45964.635875347223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45964.635875347223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45964.635875347223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45964.635875347223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45964.635875347223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45964.635875347223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45964.635875347223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45964.635875347223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45964.635875347223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45964.635875347223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45964.635875347223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45964.635875347223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45964.635875347223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45964.635875347223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45964.635875347223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45964.635875347223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45964.635875347223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45964.635875347223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45964.635875347223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45964.635875347223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45964.635875347223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45964.635875347223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45964.635875347223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45964.635875347223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45964.635875347223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45964.635875347223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45964.635875347223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45964.635875347223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45964.635875347223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45964.635875347223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45964.635875347223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45964.635875347223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45964.635875347223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45964.635875347223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45964.635875347223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45964.635875347223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45964.635875347223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45964.635875347223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45964.635875347223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45964.635875347223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45964.635875347223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45964.635875347223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45964.635875347223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45964.635875347223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45964.635875347223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45964.635875347223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45964.635875347223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45964.635875347223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45964.635875347223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45964.635875347223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45964.635875347223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45964.635875347223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45964.635875347223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45964.635875347223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45964.635875347223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45964.635875347223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45964.635875347223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45964.635875347223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45964.635875347223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45964.635875347223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45964.635875347223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45964.635875347223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45964.635875347223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45964.635875347223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45964.635875347223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45964.635875347223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45964.635875347223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45964.635875347223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45964.635875347223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45964.635875347223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45964.635875347223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45964.635875347223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45964.635875347223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45964.635875347223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45964.635875347223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45964.635875347223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45964.635875347223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45964.635875347223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45964.635875347223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45964.635875347223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45964.635875347223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45964.635875347223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45964.635875347223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45964.635875347223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45964.635875347223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45964.635875347223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45964.635875347223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45964.635875347223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45964.635875347223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45964.635875347223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45964.635875347223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45964.635875347223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45964.635875347223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45964.635875347223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45964.635875347223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45964.635875347223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45964.635875347223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45964.635875347223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45964.635875347223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45964.635875347223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45964.635875347223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45964.635875347223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45964.635875347223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45964.635875347223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45964.635875347223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45964.635875347223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45964.635875347223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45964.635875347223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45964.635875347223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45964.635875347223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45964.635875347223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45964.635875347223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45964.635875347223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45964.635875347223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45964.635875347223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45964.635875347223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45964.635875347223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45964.635875347223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45964.635875347223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45964.635875347223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45964.635875347223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45964.635875347223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45964.635875347223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45964.635875347223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45964.635875347223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45964.635875347223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45964.635875347223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45964.635875347223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45964.635875347223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45964.635875347223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45964.635875347223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45964.635875347223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45964.635875347223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45964.635875347223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45964.635875347223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45964.635875347223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45964.635875347223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45964.635875347223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45964.635875347223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45964.635875347223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45964.635875347223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45964.635875347223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45964.635875347223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45964.635875347223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45964.635875347223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45964.635875347223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45964.635875347223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45964.635875347223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45964.635875347223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45964.635875347223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45964.635875347223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45964.635875347223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45964.635875347223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45964.635875347223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45964.635875347223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45964.635875347223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45964.635875347223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45964.635875347223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45964.635875347223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45964.635875347223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45964.635875347223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45964.635875347223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45964.635875347223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45964.635875347223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45964.635875347223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45964.635875347223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45964.635875347223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45964.635875347223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45964.635875347223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45964.635875347223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45964.635875347223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45964.635875347223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45964.635875347223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45964.635875347223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45964.635875347223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45964.635875347223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45964.635875347223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45964.635875347223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45964.635875347223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45964.635875347223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45964.635875347223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45964.635875347223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45964.635875347223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45964.635875347223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45964.635875347223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45964.635875347223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45964.635875347223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45964.635875347223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45964.635875347223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45964.635875347223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45964.635875347223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45964.635875347223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45964.635875347223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45964.635875347223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45964.635875347223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45964.635875347223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45964.635875347223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45964.635875347223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45964.635875347223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45964.635875347223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45964.635875347223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45964.635875347223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45964.635875347223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45964.635875347223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45964.635875347223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45964.635875347223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45964.635875347223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45964.635875347223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45964.635875347223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45964.635875347223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45964.635875347223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45964.635875347223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45964.635875347223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45964.635875347223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45964.635875347223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45964.635875347223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45964.635875347223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45964.635875347223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45964.635875347223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45964.635875347223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45964.635875347223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45964.635875347223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45964.635875347223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45964.635875347223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45964.635875347223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45964.635875347223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45964.635875347223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45964.635875347223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45964.635875347223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45964.635875347223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45964.635875347223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45964.635875347223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45964.635875347223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45964.635875347223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45964.635875347223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45964.635875347223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45964.635875347223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45964.635875347223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45964.635875347223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45964.635875347223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45964.635875347223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45964.635875347223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45964.635875347223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45964.635875347223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45964.635875347223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45964.635875347223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45964.635875347223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45964.635875347223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45964.635875347223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45964.635875347223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45964.635875347223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45964.635875347223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45964.635875347223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45964.635875347223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45964.635875347223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45964.635875347223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45964.635875347223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45964.635875347223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45964.635875347223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45964.635875347223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45964.635875347223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45964.635875347223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45964.635875347223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45964.635875347223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45964.635875347223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45964.635875347223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45964.635875347223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45964.635875347223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45964.635875347223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45964.635875347223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45964.635875347223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45964.635875347223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45964.635875347223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45964.635875347223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45964.635875347223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45964.635875347223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45964.635875347223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45964.635875347223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45964.635875347223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45964.635875347223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45964.635875347223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45964.635875347223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45964.635875347223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45964.635875347223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45964.635875347223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45964.635875347223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45964.635875347223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45964.635875347223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45964.635875347223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45964.635875347223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45964.635875347223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45964.635875347223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45964.635875347223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45964.635875347223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45964.635875347223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45964.635875347223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45964.635875347223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45964.635875347223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45964.635875347223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45964.635875347223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45964.635875347223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45964.635875347223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45964.635875347223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45964.635875347223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45964.635875347223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45964.635875347223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45964.635875347223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45964.635875347223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45964.635875347223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45964.635875347223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45964.635875347223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45964.635875347223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45964.635875347223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45964.635875347223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45964.635875347223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45964.635875347223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45964.635875347223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45964.635875347223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45964.635875347223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45964.635875347223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45964.635875347223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45964.635875347223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45964.635875347223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45964.635875347223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45964.635875347223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45964.635875347223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45964.635875347223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45964.635875347223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45964.635875347223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45964.635875347223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45964.635875347223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45964.635875347223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45964.635875347223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45964.635875347223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45964.635875347223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45964.635875347223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45964.635875347223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45964.635875347223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45964.635875347223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45964.635875347223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45964.635875347223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45964.635875347223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45964.635875347223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45964.635875347223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45964.635875347223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45964.635875347223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45964.635875347223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45964.635875347223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45964.635875347223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45964.635875347223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45964.635875347223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45964.635875347223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45964.635875347223</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39120</v>
      </c>
      <c r="B2" s="93" t="str">
        <f>IFERROR(VLOOKUP(D2,DB!A:K,11,0),"")</f>
        <v>R4</v>
      </c>
      <c r="C2" s="96">
        <v>1</v>
      </c>
      <c r="D2" s="93" t="s">
        <v>35092</v>
      </c>
      <c r="E2" s="97" t="s">
        <v>39021</v>
      </c>
      <c r="F2" s="98">
        <v>45703.480717592596</v>
      </c>
      <c r="G2" s="99">
        <f ca="1">IFERROR(NOW()-F2,"")</f>
        <v>261.155157754627</v>
      </c>
      <c r="H2" s="98">
        <v>45703.474768518521</v>
      </c>
      <c r="I2" s="98" t="str">
        <f>IFERROR(VLOOKUP(D2,DB!A:F,6,0),"")</f>
        <v>SCECO</v>
      </c>
      <c r="J2" s="98" t="str">
        <f>IFERROR(VLOOKUP(D2,DB!A:G,7,0),"")</f>
        <v>Dead</v>
      </c>
      <c r="K2" s="100" t="s">
        <v>39121</v>
      </c>
      <c r="L2" s="93" t="str">
        <f>IFERROR(VLOOKUP(D2,DB!A:I,9,0),"")</f>
        <v>Latis</v>
      </c>
    </row>
    <row r="3" spans="1:16" ht="15" customHeight="1">
      <c r="A3" s="118" t="s">
        <v>39122</v>
      </c>
      <c r="B3" s="118" t="str">
        <f>IFERROR(VLOOKUP(D3,DB!A:K,11,0),"")</f>
        <v>R4</v>
      </c>
      <c r="C3" s="119">
        <v>1</v>
      </c>
      <c r="D3" s="120" t="s">
        <v>34987</v>
      </c>
      <c r="E3" s="97" t="s">
        <v>39021</v>
      </c>
      <c r="F3" s="122">
        <v>45964.501388888886</v>
      </c>
      <c r="G3" s="123">
        <f ca="1">IFERROR(NOW()-F3,"")</f>
        <v>0.13448645833705086</v>
      </c>
      <c r="H3" s="122">
        <v>45964.485972222225</v>
      </c>
      <c r="I3" s="118" t="str">
        <f>IFERROR(VLOOKUP(D3,DB!A:F,6,0),"")</f>
        <v>SCECO</v>
      </c>
      <c r="J3" s="118" t="str">
        <f>IFERROR(VLOOKUP(D3,DB!A:G,7,0),"")</f>
        <v>Vandalized</v>
      </c>
      <c r="K3" s="124" t="s">
        <v>39123</v>
      </c>
      <c r="L3" s="120" t="str">
        <f>IFERROR(VLOOKUP(D3,DB!A:I,9,0),"")</f>
        <v>Latis</v>
      </c>
    </row>
    <row r="4" spans="1:16" ht="15" customHeight="1">
      <c r="A4" s="118" t="s">
        <v>39124</v>
      </c>
      <c r="B4" s="118" t="str">
        <f>IFERROR(VLOOKUP(D4,DB!A:K,11,0),"")</f>
        <v>R4</v>
      </c>
      <c r="C4" s="119">
        <v>1</v>
      </c>
      <c r="D4" s="120" t="s">
        <v>36067</v>
      </c>
      <c r="E4" s="97" t="s">
        <v>39021</v>
      </c>
      <c r="F4" s="122">
        <v>45964.617488425924</v>
      </c>
      <c r="G4" s="123">
        <f ca="1">IFERROR(NOW()-F4,"")</f>
        <v>1.838692129967967E-2</v>
      </c>
      <c r="H4" s="122">
        <v>45964.54959490741</v>
      </c>
      <c r="I4" s="118" t="str">
        <f>IFERROR(VLOOKUP(D4,DB!A:F,6,0),"")</f>
        <v>SCECO</v>
      </c>
      <c r="J4" s="118" t="str">
        <f>IFERROR(VLOOKUP(D4,DB!A:G,7,0),"")</f>
        <v>Dead</v>
      </c>
      <c r="K4" s="124"/>
      <c r="L4" s="120" t="str">
        <f>IFERROR(VLOOKUP(D4,DB!A:I,9,0),"")</f>
        <v>Latis</v>
      </c>
    </row>
    <row r="5" spans="1:16" ht="15" customHeight="1">
      <c r="A5" s="118"/>
      <c r="B5" s="118" t="str">
        <f>IFERROR(VLOOKUP(D5,DB!A:K,11,0),"")</f>
        <v/>
      </c>
      <c r="C5" s="119"/>
      <c r="D5" s="93"/>
      <c r="E5" s="97"/>
      <c r="F5" s="122"/>
      <c r="G5" s="123">
        <f ca="1">IFERROR(NOW()-F5,"")</f>
        <v>45964.635875347223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45964.635875347223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45964.635875347223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45964.635875347223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45964.635875347223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45964.635875347223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45964.635875347223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121"/>
      <c r="F12" s="122"/>
      <c r="G12" s="123">
        <f ca="1">IFERROR(NOW()-F12,"")</f>
        <v>45964.635875347223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45964.635875347223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45964.635875347223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45964.635875347223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45964.635875347223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45964.635875347223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45964.635875347223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45964.635875347223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45964.635875347223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45964.635875347223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45964.635875347223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45964.635875347223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45964.635875347223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45964.635875347223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45964.635875347223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45964.635875347223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45964.635875347223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45964.635875347223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45964.635875347223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45964.635875347223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45964.635875347223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45964.635875347223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45964.635875347223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45964.635875347223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45964.635875347223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45964.635875347223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45964.635875347223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45964.635875347223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45964.635875347223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45964.635875347223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45964.635875347223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45964.635875347223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45964.635875347223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45964.635875347223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45964.635875347223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45964.635875347223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45964.635875347223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45964.635875347223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45964.635875347223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45964.635875347223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45964.635875347223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45964.635875347223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45964.635875347223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45964.635875347223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45964.635875347223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45964.635875347223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45964.635875347223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45964.635875347223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45964.635875347223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45964.635875347223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45964.635875347223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45964.635875347223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45964.635875347223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45964.635875347223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45964.635875347223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45964.635875347223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45964.635875347223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45964.635875347223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45964.635875347223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45964.635875347223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45964.635875347223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45964.635875347223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45964.635875347223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45964.635875347223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45964.635875347223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45964.635875347223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45964.635875347223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45964.635875347223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45964.635875347223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45964.635875347223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45964.635875347223</v>
      </c>
      <c r="H82" s="122"/>
      <c r="I82" s="118" t="str">
        <f>IFERROR(VLOOKUP(D82,DB!A:F,6,0),"")</f>
        <v/>
      </c>
      <c r="J82" s="118" t="str">
        <f>IFERROR(VLOOKUP(D82,DB!A:G,7,0),"")</f>
        <v/>
      </c>
      <c r="K82" s="124"/>
      <c r="L82" s="120" t="str">
        <f>IFERROR(VLOOKUP(D82,DB!A:I,9,0),"")</f>
        <v/>
      </c>
    </row>
    <row r="83" spans="1:12" ht="15" customHeight="1">
      <c r="A83" s="125"/>
      <c r="B83" s="125" t="str">
        <f>IFERROR(VLOOKUP(D83,DB!A:K,11,0),"")</f>
        <v/>
      </c>
      <c r="C83" s="126"/>
      <c r="D83" s="127"/>
      <c r="E83" s="128"/>
      <c r="F83" s="129"/>
      <c r="G83" s="130">
        <f ca="1">IFERROR(NOW()-F83,"")</f>
        <v>45964.635875347223</v>
      </c>
      <c r="H83" s="129"/>
      <c r="I83" s="125" t="str">
        <f>IFERROR(VLOOKUP(D83,DB!A:F,6,0),"")</f>
        <v/>
      </c>
      <c r="J83" s="125" t="str">
        <f>IFERROR(VLOOKUP(D83,DB!A:G,7,0),"")</f>
        <v/>
      </c>
      <c r="K83" s="131"/>
      <c r="L83" s="127" t="str">
        <f>IFERROR(VLOOKUP(D83,DB!A:I,9,0),"")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K9" sqref="K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39125</v>
      </c>
      <c r="B2" s="37" t="str">
        <f>IFERROR(VLOOKUP(D2,DB!A:K,11,0),"")</f>
        <v>R5</v>
      </c>
      <c r="C2" s="37">
        <v>3</v>
      </c>
      <c r="D2" s="117" t="s">
        <v>36011</v>
      </c>
      <c r="E2" s="37" t="s">
        <v>39021</v>
      </c>
      <c r="F2" s="38">
        <v>45891.832060185188</v>
      </c>
      <c r="G2" s="143">
        <f ca="1">IFERROR(NOW()-F2,"")</f>
        <v>72.80381516203488</v>
      </c>
      <c r="H2" s="38">
        <v>45891.790393518517</v>
      </c>
      <c r="I2" s="37" t="str">
        <f>IFERROR(VLOOKUP(D2,DB!A:F,6,0),"")</f>
        <v>Generator-SG</v>
      </c>
      <c r="J2" s="37" t="str">
        <f>IFERROR(VLOOKUP(D2,DB!A:G,7,0),"")</f>
        <v>Vandalized</v>
      </c>
      <c r="K2" s="37" t="s">
        <v>39126</v>
      </c>
      <c r="L2" s="37" t="str">
        <f>IFERROR(VLOOKUP(D2,DB!A:I,9,0),"")</f>
        <v>Latis</v>
      </c>
      <c r="M2" s="116"/>
    </row>
    <row r="3" spans="1:13" ht="30.75">
      <c r="A3" s="37" t="s">
        <v>39127</v>
      </c>
      <c r="B3" s="37" t="str">
        <f>IFERROR(VLOOKUP(D3,DB!A:K,11,0),"")</f>
        <v>R5</v>
      </c>
      <c r="C3" s="37">
        <v>1</v>
      </c>
      <c r="D3" s="37" t="s">
        <v>33268</v>
      </c>
      <c r="E3" s="37" t="s">
        <v>39024</v>
      </c>
      <c r="F3" s="38">
        <v>45926.188877314817</v>
      </c>
      <c r="G3" s="143">
        <f t="shared" ref="G3" ca="1" si="0">IFERROR(NOW()-F3,"")</f>
        <v>38.446998032406555</v>
      </c>
      <c r="H3" s="38">
        <v>45926.158159722225</v>
      </c>
      <c r="I3" s="37" t="str">
        <f>IFERROR(VLOOKUP(D3,DB!A:F,6,0),"")</f>
        <v>SCECO</v>
      </c>
      <c r="J3" s="37" t="str">
        <f>IFERROR(VLOOKUP(D3,DB!A:G,7,0),"")</f>
        <v>Good</v>
      </c>
      <c r="K3" s="37" t="s">
        <v>39128</v>
      </c>
      <c r="L3" s="37" t="str">
        <f>IFERROR(VLOOKUP(D3,DB!A:I,9,0),"")</f>
        <v>Latis</v>
      </c>
      <c r="M3" s="116"/>
    </row>
    <row r="4" spans="1:13" ht="48" customHeight="1">
      <c r="A4" s="151" t="s">
        <v>39129</v>
      </c>
      <c r="B4" s="151" t="str">
        <f>IFERROR(VLOOKUP(D4,DB!A:K,11,0),"")</f>
        <v>R5</v>
      </c>
      <c r="C4" s="151">
        <v>1</v>
      </c>
      <c r="D4" s="151" t="s">
        <v>34758</v>
      </c>
      <c r="E4" s="151" t="s">
        <v>39024</v>
      </c>
      <c r="F4" s="152">
        <v>45948.661111111112</v>
      </c>
      <c r="G4" s="153">
        <f ca="1">IFERROR(NOW()-F4,"")</f>
        <v>15.974764236110786</v>
      </c>
      <c r="H4" s="152">
        <v>45948.661111111112</v>
      </c>
      <c r="I4" s="151" t="str">
        <f>IFERROR(VLOOKUP(D4,DB!A:F,6,0),"")</f>
        <v>SCECO</v>
      </c>
      <c r="J4" s="151" t="str">
        <f>IFERROR(VLOOKUP(D4,DB!A:G,7,0),"")</f>
        <v>Dead</v>
      </c>
      <c r="K4" s="151" t="s">
        <v>39130</v>
      </c>
      <c r="L4" s="151" t="str">
        <f>IFERROR(VLOOKUP(D4,DB!A:I,9,0),"")</f>
        <v>Latis</v>
      </c>
    </row>
    <row r="5" spans="1:13" ht="15">
      <c r="A5" s="151" t="s">
        <v>39131</v>
      </c>
      <c r="B5" s="151" t="str">
        <f>IFERROR(VLOOKUP(D5,DB!A:K,11,0),"")</f>
        <v>R5</v>
      </c>
      <c r="C5" s="151">
        <v>1</v>
      </c>
      <c r="D5" s="151" t="s">
        <v>38484</v>
      </c>
      <c r="E5" s="151" t="s">
        <v>39024</v>
      </c>
      <c r="F5" s="152">
        <v>45964.606377314813</v>
      </c>
      <c r="G5" s="153">
        <f ca="1">IFERROR(NOW()-F5,"")</f>
        <v>2.9498032410629094E-2</v>
      </c>
      <c r="H5" s="152">
        <v>45964.598738425928</v>
      </c>
      <c r="I5" s="151" t="str">
        <f>IFERROR(VLOOKUP(D5,DB!A:F,6,0),"")</f>
        <v>SCECO</v>
      </c>
      <c r="J5" s="151" t="str">
        <f>IFERROR(VLOOKUP(D5,DB!A:G,7,0),"")</f>
        <v>Haj Removal</v>
      </c>
      <c r="K5" s="151" t="s">
        <v>39132</v>
      </c>
      <c r="L5" s="151" t="str">
        <f>IFERROR(VLOOKUP(D5,DB!A:I,9,0),"")</f>
        <v>Latis</v>
      </c>
    </row>
    <row r="6" spans="1:13" ht="15">
      <c r="A6" s="151" t="s">
        <v>39131</v>
      </c>
      <c r="B6" s="151" t="str">
        <f>IFERROR(VLOOKUP(D6,DB!A:K,11,0),"")</f>
        <v>R5</v>
      </c>
      <c r="C6" s="151">
        <v>1</v>
      </c>
      <c r="D6" s="151" t="s">
        <v>38490</v>
      </c>
      <c r="E6" s="151" t="s">
        <v>39024</v>
      </c>
      <c r="F6" s="152">
        <v>45964.606377314813</v>
      </c>
      <c r="G6" s="153">
        <f ca="1">IFERROR(NOW()-F6,"")</f>
        <v>2.9498032410629094E-2</v>
      </c>
      <c r="H6" s="152">
        <v>45964.598738425928</v>
      </c>
      <c r="I6" s="151" t="str">
        <f>IFERROR(VLOOKUP(D6,DB!A:F,6,0),"")</f>
        <v>SCECO</v>
      </c>
      <c r="J6" s="151" t="str">
        <f>IFERROR(VLOOKUP(D6,DB!A:G,7,0),"")</f>
        <v>Haj Removal</v>
      </c>
      <c r="K6" s="151" t="s">
        <v>39132</v>
      </c>
      <c r="L6" s="151" t="str">
        <f>IFERROR(VLOOKUP(D6,DB!A:I,9,0),"")</f>
        <v>Latis</v>
      </c>
    </row>
    <row r="7" spans="1:13" ht="15">
      <c r="A7" s="151" t="s">
        <v>39131</v>
      </c>
      <c r="B7" s="151" t="str">
        <f>IFERROR(VLOOKUP(D7,DB!A:K,11,0),"")</f>
        <v>R5</v>
      </c>
      <c r="C7" s="151">
        <v>3</v>
      </c>
      <c r="D7" s="151" t="s">
        <v>38181</v>
      </c>
      <c r="E7" s="151" t="s">
        <v>39024</v>
      </c>
      <c r="F7" s="152">
        <v>45964.606377314813</v>
      </c>
      <c r="G7" s="153">
        <f ca="1">IFERROR(NOW()-F7,"")</f>
        <v>2.9498032410629094E-2</v>
      </c>
      <c r="H7" s="152">
        <v>45964.598738425928</v>
      </c>
      <c r="I7" s="151" t="str">
        <f>IFERROR(VLOOKUP(D7,DB!A:F,6,0),"")</f>
        <v>SCECO</v>
      </c>
      <c r="J7" s="151" t="str">
        <f>IFERROR(VLOOKUP(D7,DB!A:G,7,0),"")</f>
        <v>Haj Removal</v>
      </c>
      <c r="K7" s="151" t="s">
        <v>39133</v>
      </c>
      <c r="L7" s="151" t="str">
        <f>IFERROR(VLOOKUP(D7,DB!A:I,9,0),"")</f>
        <v>Latis</v>
      </c>
    </row>
    <row r="8" spans="1:13" ht="15">
      <c r="A8" s="151" t="s">
        <v>39134</v>
      </c>
      <c r="B8" s="151" t="str">
        <f>IFERROR(VLOOKUP(D8,DB!A:K,11,0),"")</f>
        <v>R5</v>
      </c>
      <c r="C8" s="151">
        <v>1</v>
      </c>
      <c r="D8" s="151" t="s">
        <v>33552</v>
      </c>
      <c r="E8" s="151" t="s">
        <v>39021</v>
      </c>
      <c r="F8" s="152">
        <v>45964.61383101852</v>
      </c>
      <c r="G8" s="153">
        <f ca="1">IFERROR(NOW()-F8,"")</f>
        <v>2.2044328703486826E-2</v>
      </c>
      <c r="H8" s="152">
        <v>45964.592997685184</v>
      </c>
      <c r="I8" s="151" t="str">
        <f>IFERROR(VLOOKUP(D8,DB!A:F,6,0),"")</f>
        <v>SCECO</v>
      </c>
      <c r="J8" s="151" t="str">
        <f>IFERROR(VLOOKUP(D8,DB!A:G,7,0),"")</f>
        <v>Good</v>
      </c>
      <c r="K8" s="151" t="s">
        <v>39135</v>
      </c>
      <c r="L8" s="151" t="str">
        <f>IFERROR(VLOOKUP(D8,DB!A:I,9,0),"")</f>
        <v>Latis</v>
      </c>
    </row>
    <row r="9" spans="1:13" ht="15">
      <c r="A9" s="151" t="s">
        <v>39134</v>
      </c>
      <c r="B9" s="151" t="str">
        <f>IFERROR(VLOOKUP(D9,DB!A:K,11,0),"")</f>
        <v>R5</v>
      </c>
      <c r="C9" s="151">
        <v>4</v>
      </c>
      <c r="D9" s="151" t="s">
        <v>33427</v>
      </c>
      <c r="E9" s="151" t="s">
        <v>39021</v>
      </c>
      <c r="F9" s="152">
        <v>45964.61383101852</v>
      </c>
      <c r="G9" s="153">
        <f ca="1">IFERROR(NOW()-F9,"")</f>
        <v>2.2044328703486826E-2</v>
      </c>
      <c r="H9" s="152">
        <v>45964.592997685184</v>
      </c>
      <c r="I9" s="151" t="str">
        <f>IFERROR(VLOOKUP(D9,DB!A:F,6,0),"")</f>
        <v>SCECO</v>
      </c>
      <c r="J9" s="151" t="str">
        <f>IFERROR(VLOOKUP(D9,DB!A:G,7,0),"")</f>
        <v>Vandalized</v>
      </c>
      <c r="K9" s="151" t="s">
        <v>39135</v>
      </c>
      <c r="L9" s="151" t="str">
        <f>IFERROR(VLOOKUP(D9,DB!A:I,9,0),"")</f>
        <v>Latis</v>
      </c>
    </row>
    <row r="10" spans="1:13" ht="15">
      <c r="A10" s="151"/>
      <c r="B10" s="151" t="str">
        <f>IFERROR(VLOOKUP(D10,DB!A:K,11,0),"")</f>
        <v/>
      </c>
      <c r="C10" s="151"/>
      <c r="D10" s="151"/>
      <c r="E10" s="151"/>
      <c r="F10" s="152"/>
      <c r="G10" s="153">
        <f ca="1">IFERROR(NOW()-F10,"")</f>
        <v>45964.635875347223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45964.635875347223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45964.635875347223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45964.635875347223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45964.635875347223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45964.635875347223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45964.635875347223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45964.635875347223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45964.635875347223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45964.635875347223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45964.635875347223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45964.635875347223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45964.635875347223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45964.635875347223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45964.635875347223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45964.635875347223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45964.635875347223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45964.635875347223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45964.635875347223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45964.635875347223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45964.635875347223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45964.635875347223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45964.635875347223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45964.635875347223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45964.635875347223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45964.635875347223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45964.635875347223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45964.635875347223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45964.635875347223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45964.635875347223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45964.635875347223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45964.635875347223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45964.635875347223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45964.635875347223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45964.635875347223</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45964.635875347223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45964.635875347223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45964.635875347223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45964.635875347223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45964.635875347223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45964.635875347223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45964.635875347223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45964.635875347223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45964.635875347223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45964.635875347223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45964.635875347223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45964.635875347223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45964.635875347223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45964.635875347223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45964.635875347223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45964.635875347223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45964.635875347223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45964.635875347223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45964.635875347223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45964.635875347223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45964.635875347223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45964.635875347223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45964.635875347223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45964.635875347223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45964.635875347223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45964.635875347223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45964.635875347223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45964.635875347223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45964.635875347223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45964.635875347223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45964.635875347223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45964.635875347223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45964.635875347223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45964.635875347223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45964.635875347223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45964.635875347223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45964.635875347223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45964.635875347223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45964.635875347223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45964.635875347223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45964.635875347223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45964.635875347223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45964.635875347223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45964.635875347223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45964.635875347223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45964.635875347223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45964.635875347223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45964.635875347223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45964.635875347223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45964.635875347223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45964.635875347223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45964.635875347223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45964.635875347223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45964.635875347223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45964.635875347223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45964.635875347223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45964.635875347223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45964.635875347223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45964.635875347223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45964.635875347223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45964.635875347223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45964.635875347223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45964.635875347223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45964.635875347223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45964.635875347223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45964.635875347223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45964.635875347223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45964.635875347223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45964.635875347223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45964.635875347223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45964.635875347223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45964.635875347223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45964.635875347223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45964.635875347223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45964.635875347223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45964.635875347223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45964.635875347223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45964.635875347223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45964.635875347223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45964.635875347223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45964.635875347223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45964.635875347223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45964.635875347223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45964.635875347223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45964.635875347223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45964.635875347223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45964.635875347223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45964.635875347223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45964.635875347223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45964.635875347223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45964.635875347223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45964.635875347223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45964.635875347223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45964.635875347223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45964.635875347223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45964.635875347223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45964.635875347223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45964.635875347223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45964.635875347223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45964.635875347223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45964.635875347223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45964.635875347223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45964.635875347223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45964.635875347223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45964.635875347223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45964.635875347223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45964.635875347223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45964.635875347223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45964.635875347223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45964.635875347223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45964.635875347223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45964.635875347223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45964.635875347223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45964.635875347223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45964.635875347223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45964.635875347223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45964.635875347223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45964.635875347223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45964.635875347223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45964.635875347223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45964.635875347223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45964.635875347223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45964.635875347223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45964.635875347223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45964.635875347223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45964.635875347223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45964.635875347223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45964.635875347223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45964.635875347223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45964.635875347223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45964.635875347223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45964.635875347223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45964.635875347223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45964.635875347223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45964.635875347223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45964.635875347223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45964.635875347223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45964.635875347223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45964.635875347223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45964.635875347223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45964.635875347223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45964.635875347223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45964.635875347223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45964.635875347223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45964.635875347223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45964.635875347223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45964.635875347223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45964.635875347223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45964.635875347223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45964.635875347223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45964.635875347223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45964.635875347223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45964.635875347223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45964.635875347223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45964.635875347223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45964.635875347223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45964.635875347223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45964.635875347223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45964.635875347223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45964.635875347223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45964.635875347223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45964.635875347223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45964.635875347223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45964.635875347223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45964.635875347223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45964.635875347223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45964.635875347223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45964.635875347223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45964.635875347223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45964.635875347223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45964.635875347223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45964.635875347223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45964.635875347223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45964.635875347223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45964.635875347223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45964.635875347223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45964.635875347223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45964.635875347223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45964.635875347223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45964.635875347223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45964.635875347223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45964.635875347223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45964.635875347223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45964.635875347223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45964.635875347223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45964.635875347223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45964.635875347223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45964.635875347223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45964.635875347223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45964.635875347223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45964.635875347223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45964.635875347223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45964.635875347223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45964.635875347223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45964.635875347223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45964.635875347223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45964.635875347223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45964.635875347223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45964.635875347223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45964.635875347223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45964.635875347223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45964.635875347223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45964.635875347223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45964.635875347223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45964.635875347223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45964.635875347223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45964.635875347223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45964.635875347223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45964.635875347223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45964.635875347223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45964.635875347223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45964.635875347223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45964.635875347223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45964.635875347223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45964.635875347223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45964.635875347223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45964.635875347223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45964.635875347223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45964.635875347223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45964.635875347223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45964.635875347223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45964.635875347223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45964.635875347223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45964.635875347223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45964.635875347223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45964.635875347223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45964.635875347223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45964.635875347223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45964.635875347223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45964.635875347223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45964.635875347223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45964.635875347223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45964.635875347223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45964.635875347223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45964.635875347223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45964.635875347223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45964.635875347223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45964.635875347223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45964.635875347223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45964.635875347223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45964.635875347223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45964.635875347223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45964.635875347223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45964.635875347223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45964.635875347223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45964.635875347223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45964.635875347223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45964.635875347223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45964.635875347223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45964.635875347223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45964.635875347223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45964.635875347223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45964.635875347223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45964.635875347223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45964.635875347223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45964.635875347223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45964.635875347223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45964.635875347223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45964.635875347223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45964.635875347223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45964.635875347223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45964.635875347223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45964.635875347223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45964.635875347223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45964.635875347223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45964.635875347223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45964.635875347223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45964.635875347223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45964.635875347223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45964.635875347223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45964.635875347223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45964.635875347223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45964.635875347223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45964.635875347223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45964.635875347223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45964.635875347223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45964.635875347223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45964.635875347223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45964.635875347223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45964.635875347223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45964.635875347223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45964.635875347223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45964.635875347223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45964.635875347223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45964.635875347223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45964.635875347223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45964.635875347223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45964.635875347223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45964.635875347223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45964.635875347223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45964.635875347223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45964.635875347223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45964.635875347223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45964.635875347223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45964.635875347223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45964.635875347223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45964.635875347223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45964.635875347223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45964.635875347223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45964.635875347223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45964.635875347223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45964.635875347223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45964.635875347223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45964.635875347223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45964.635875347223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45964.635875347223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45964.635875347223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45964.635875347223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45964.635875347223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45964.635875347223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45964.635875347223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45964.635875347223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45964.635875347223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45964.635875347223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45964.635875347223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45964.635875347223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45964.635875347223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45964.635875347223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45964.635875347223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45964.635875347223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45964.635875347223</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8" ht="15"/>
  </sheetData>
  <dataValidations count="2">
    <dataValidation allowBlank="1" showInputMessage="1" showErrorMessage="1" sqref="E1" xr:uid="{920C6338-E771-4DAE-8C89-92A9093EA4DE}"/>
    <dataValidation type="list" allowBlank="1" showInputMessage="1" showErrorMessage="1" sqref="E13:E365 E2:E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39136</v>
      </c>
      <c r="B2" s="169" t="str">
        <f>IFERROR(VLOOKUP(D2,DB!A:K,11,0),"")</f>
        <v>R6</v>
      </c>
      <c r="C2" s="170">
        <v>1</v>
      </c>
      <c r="D2" s="169" t="s">
        <v>29382</v>
      </c>
      <c r="E2" s="102" t="s">
        <v>39021</v>
      </c>
      <c r="F2" s="171">
        <v>45964.581122685187</v>
      </c>
      <c r="G2" s="115">
        <f t="shared" ref="G2:G13" ca="1" si="0">IFERROR(NOW()-F2,"-")</f>
        <v>5.4752662035753019E-2</v>
      </c>
      <c r="H2" s="171">
        <v>45964.575462962966</v>
      </c>
      <c r="I2" s="169" t="str">
        <f>IFERROR(VLOOKUP(D2,DB!A:F,6,0),"")</f>
        <v>SCECO</v>
      </c>
      <c r="J2" s="169" t="str">
        <f>IFERROR(VLOOKUP(D2,DB!A:G,7,0),"")</f>
        <v>Dead</v>
      </c>
      <c r="K2" s="172" t="s">
        <v>39137</v>
      </c>
      <c r="L2" s="173" t="str">
        <f>IFERROR(VLOOKUP(D2,DB!A:I,9,0),"")</f>
        <v>Latis</v>
      </c>
    </row>
    <row r="3" spans="1:16383" ht="31.5" customHeight="1">
      <c r="A3" s="168"/>
      <c r="B3" s="169" t="str">
        <f>IFERROR(VLOOKUP(D3,DB!A:K,11,0),"")</f>
        <v/>
      </c>
      <c r="C3" s="170"/>
      <c r="D3" s="169"/>
      <c r="E3" s="102"/>
      <c r="F3" s="171"/>
      <c r="G3" s="115">
        <f t="shared" ca="1" si="0"/>
        <v>45964.635875347223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45964.635875347223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45964.635875347223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45964.635875347223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45964.635875347223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45964.635875347223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45964.635875347223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45964.635875347223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45964.635875347223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45964.635875347223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45964.635875347223</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45964.635875347223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45964.635875347223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45964.635875347223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45964.635875347223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45964.635875347223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45964.635875347223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45964.635875347223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45964.635875347223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45964.635875347223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45964.635875347223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45964.635875347223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45964.635875347223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45964.635875347223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45964.635875347223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45964.635875347223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45964.635875347223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45964.635875347223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45964.635875347223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45964.635875347223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45964.635875347223</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2025-11-03T12:16:13Z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