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710" documentId="120_S{2AC9BD13-BADA-5192-A53E-5A8FF88502F6}" xr6:coauthVersionLast="47" xr6:coauthVersionMax="47" xr10:uidLastSave="{CACDD75F-7C35-440A-BAD3-88775067588D}"/>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4" l="1"/>
  <c r="L7" i="4"/>
  <c r="L8" i="4"/>
  <c r="I6" i="5"/>
  <c r="D3"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5" i="5"/>
  <c r="B3" i="4"/>
  <c r="I3" i="4"/>
  <c r="J3" i="4"/>
  <c r="L3" i="4"/>
  <c r="B4" i="4"/>
  <c r="G4" i="4"/>
  <c r="I4" i="4"/>
  <c r="J4" i="4"/>
  <c r="L4" i="4"/>
  <c r="B5" i="4"/>
  <c r="G5" i="4"/>
  <c r="I5" i="4"/>
  <c r="J5" i="4"/>
  <c r="L5" i="4"/>
  <c r="B6" i="4"/>
  <c r="G6" i="4"/>
  <c r="I6" i="4"/>
  <c r="J6" i="4"/>
  <c r="B7" i="4"/>
  <c r="G7" i="4"/>
  <c r="I7" i="4"/>
  <c r="J7" i="4"/>
  <c r="B8"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<sst xmlns="http://schemas.openxmlformats.org/spreadsheetml/2006/main" count="180290" uniqueCount="39130">
  <si>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</si>
  <si>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</si>
  <si>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</si>
  <si>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</si>
  <si>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</si>
  <si>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</si>
  <si>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</si>
  <si>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</si>
  <si>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</si>
  <si>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</si>
  <si>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</si>
  <si>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</si>
  <si>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</si>
  <si>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</si>
  <si>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</si>
  <si>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</si>
  <si>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</si>
  <si>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</si>
  <si>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</si>
  <si>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</si>
  <si>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</si>
  <si>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</si>
  <si>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</si>
  <si>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</si>
  <si>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</si>
  <si>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</si>
  <si>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</si>
  <si>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</si>
  <si>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</si>
  <si>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</si>
  <si>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</si>
  <si>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</si>
  <si>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</si>
  <si>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</si>
  <si>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</si>
  <si>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</si>
  <si>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</si>
  <si>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</si>
  <si>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</si>
  <si>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</si>
  <si>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</si>
  <si>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</si>
  <si>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</si>
  <si>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</si>
  <si>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</si>
  <si>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</si>
  <si>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</si>
  <si>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</si>
  <si>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</si>
  <si>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</si>
  <si>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</si>
  <si>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</si>
  <si>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</si>
  <si>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</si>
  <si>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</si>
  <si>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</si>
  <si>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</si>
  <si>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</si>
  <si>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</si>
  <si>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</si>
  <si>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</si>
  <si>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</si>
  <si>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</si>
  <si>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</si>
  <si>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</si>
  <si>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</si>
  <si>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</si>
  <si>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</si>
  <si>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</si>
  <si>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</si>
  <si>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</si>
  <si>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</si>
  <si>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</si>
  <si>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</si>
  <si>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</si>
  <si>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</si>
  <si>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</si>
  <si>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</si>
  <si>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</si>
  <si>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</si>
  <si>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</si>
  <si>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</si>
  <si>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</si>
  <si>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</si>
  <si>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</si>
  <si>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</si>
  <si>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</si>
  <si>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</si>
  <si>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</si>
  <si>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</si>
  <si>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</si>
  <si>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</si>
  <si>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</si>
  <si>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</si>
  <si>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</si>
  <si>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</si>
  <si>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</si>
  <si>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</si>
  <si>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</si>
  <si>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</si>
  <si>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</si>
  <si>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</si>
  <si>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</si>
  <si>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</si>
  <si>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</si>
  <si>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</si>
  <si>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</si>
  <si>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</si>
  <si>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</si>
  <si>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</si>
  <si>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</si>
  <si>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</si>
  <si>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</si>
  <si>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</si>
  <si>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</si>
  <si>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</si>
  <si>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</si>
  <si>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</si>
  <si>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</si>
  <si>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</si>
  <si>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</si>
  <si>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</si>
  <si>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</si>
  <si>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</si>
  <si>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</si>
  <si>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</si>
  <si>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</si>
  <si>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</si>
  <si>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</si>
  <si>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</si>
  <si>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</si>
  <si>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</si>
  <si>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</si>
  <si>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</si>
  <si>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</si>
  <si>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</si>
  <si>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</si>
  <si>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</si>
  <si>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</si>
  <si>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</si>
  <si>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</si>
  <si>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</si>
  <si>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</si>
  <si>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</si>
  <si>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</si>
  <si>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</si>
  <si>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</si>
  <si>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</si>
  <si>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</si>
  <si>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</si>
  <si>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</si>
  <si>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</si>
  <si>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</si>
  <si>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</si>
  <si>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</si>
  <si>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</si>
  <si>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</si>
  <si>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</si>
  <si>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</si>
  <si>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</si>
  <si>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</si>
  <si>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</si>
  <si>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</si>
  <si>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</si>
  <si>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</si>
  <si>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</si>
  <si>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</si>
  <si>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</si>
  <si>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</si>
  <si>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</si>
  <si>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</si>
  <si>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</si>
  <si>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</si>
  <si>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</si>
  <si>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</si>
  <si>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</si>
  <si>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</si>
  <si>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</si>
  <si>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</si>
  <si>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</si>
  <si>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</si>
  <si>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</si>
  <si>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</si>
  <si>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</si>
  <si>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</si>
  <si>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</si>
  <si>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</si>
  <si>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</si>
  <si>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</si>
  <si>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</si>
  <si>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</si>
  <si>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</si>
  <si>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</si>
  <si>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</si>
  <si>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</si>
  <si>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</si>
  <si>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</si>
  <si>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</si>
  <si>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</si>
  <si>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</si>
  <si>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</si>
  <si>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</si>
  <si>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</si>
  <si>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</si>
  <si>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</si>
  <si>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</si>
  <si>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</si>
  <si>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</si>
  <si>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</si>
  <si>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</si>
  <si>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</si>
  <si>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</si>
  <si>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</si>
  <si>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</si>
  <si>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</si>
  <si>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</si>
  <si>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</si>
  <si>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</si>
  <si>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</si>
  <si>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</si>
  <si>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</si>
  <si>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</si>
  <si>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</si>
  <si>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</si>
  <si>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</si>
  <si>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</si>
  <si>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</si>
  <si>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</si>
  <si>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</si>
  <si>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</si>
  <si>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</si>
  <si>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</si>
  <si>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</si>
  <si>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</si>
  <si>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</si>
  <si>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</si>
  <si>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</si>
  <si>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</si>
  <si>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</si>
  <si>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</si>
  <si>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</si>
  <si>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</si>
  <si>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</si>
  <si>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</si>
  <si>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</si>
  <si>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</si>
  <si>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</si>
  <si>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</si>
  <si>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</si>
  <si>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</si>
  <si>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</si>
  <si>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</si>
  <si>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</si>
  <si>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</si>
  <si>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</si>
  <si>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</si>
  <si>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</si>
  <si>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</si>
  <si>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</si>
  <si>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</si>
  <si>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</si>
  <si>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</si>
  <si>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</si>
  <si>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</si>
  <si>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</si>
  <si>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</si>
  <si>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</si>
  <si>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</si>
  <si>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</si>
  <si>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</si>
  <si>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</si>
  <si>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</si>
  <si>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</si>
  <si>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</si>
  <si>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</si>
  <si>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</si>
  <si>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</si>
  <si>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</si>
  <si>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</si>
  <si>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</si>
  <si>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</si>
  <si>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</si>
  <si>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</si>
  <si>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</si>
  <si>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</si>
  <si>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</si>
  <si>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</si>
  <si>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</si>
  <si>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</si>
  <si>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</si>
  <si>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</si>
  <si>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</si>
  <si>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</si>
  <si>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</si>
  <si>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</si>
  <si>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</si>
  <si>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</si>
  <si>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</si>
  <si>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</si>
  <si>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</si>
  <si>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</si>
  <si>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</si>
  <si>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</si>
  <si>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</si>
  <si>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</si>
  <si>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</si>
  <si>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</si>
  <si>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</si>
  <si>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</si>
  <si>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</si>
  <si>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</si>
  <si>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</si>
  <si>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</si>
  <si>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</si>
  <si>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</si>
  <si>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</si>
  <si>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</si>
  <si>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</si>
  <si>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</si>
  <si>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</si>
  <si>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</si>
  <si>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</si>
  <si>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</si>
  <si>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</si>
  <si>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</si>
  <si>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</si>
  <si>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</si>
  <si>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</si>
  <si>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</si>
  <si>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</si>
  <si>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</si>
  <si>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</si>
  <si>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</si>
  <si>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</si>
  <si>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</si>
  <si>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</si>
  <si>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</si>
  <si>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</si>
  <si>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</si>
  <si>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</si>
  <si>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</si>
  <si>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</si>
  <si>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</si>
  <si>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</si>
  <si>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</si>
  <si>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</si>
  <si>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</si>
  <si>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</si>
  <si>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</si>
  <si>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</si>
  <si>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</si>
  <si>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</si>
  <si>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</si>
  <si>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</si>
  <si>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</si>
  <si>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</si>
  <si>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</si>
  <si>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</si>
  <si>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</si>
  <si>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</si>
  <si>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</si>
  <si>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</si>
  <si>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</si>
  <si>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</si>
  <si>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</si>
  <si>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</si>
  <si>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</si>
  <si>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</si>
  <si>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</si>
  <si>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</si>
  <si>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</si>
  <si>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</si>
  <si>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</si>
  <si>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</si>
  <si>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</si>
  <si>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</si>
  <si>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</si>
  <si>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</si>
  <si>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</si>
  <si>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</si>
  <si>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</si>
  <si>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</si>
  <si>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</si>
  <si>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</si>
  <si>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</si>
  <si>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</si>
  <si>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</si>
  <si>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</si>
  <si>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</si>
  <si>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</si>
  <si>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</si>
  <si>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</si>
  <si>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</si>
  <si>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</si>
  <si>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</si>
  <si>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</si>
  <si>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</si>
  <si>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</si>
  <si>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</si>
  <si>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</si>
  <si>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</si>
  <si>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</si>
  <si>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</si>
  <si>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</si>
  <si>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</si>
  <si>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</si>
  <si>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</si>
  <si>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</si>
  <si>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</si>
  <si>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</si>
  <si>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</si>
  <si>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</si>
  <si>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</si>
  <si>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</si>
  <si>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</si>
  <si>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</si>
  <si>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</si>
  <si>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</si>
  <si>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</si>
  <si>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</si>
  <si>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</si>
  <si>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</si>
  <si>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</si>
  <si>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</si>
  <si>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</si>
  <si>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</si>
  <si>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</si>
  <si>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</si>
  <si>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</si>
  <si>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</si>
  <si>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</si>
  <si>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</si>
  <si>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</si>
  <si>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</si>
  <si>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</si>
  <si>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</si>
  <si>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</si>
  <si>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</si>
  <si>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</si>
  <si>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</si>
  <si>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</si>
  <si>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</si>
  <si>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</si>
  <si>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</si>
  <si>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</si>
  <si>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</si>
  <si>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</si>
  <si>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</si>
  <si>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</si>
  <si>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</si>
  <si>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</si>
  <si>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</si>
  <si>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</si>
  <si>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</si>
  <si>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</si>
  <si>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</si>
  <si>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</si>
  <si>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</si>
  <si>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</si>
  <si>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</si>
  <si>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</si>
  <si>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</si>
  <si>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</si>
  <si>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</si>
  <si>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</si>
  <si>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</si>
  <si>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</si>
  <si>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</si>
  <si>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</si>
  <si>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</si>
  <si>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</si>
  <si>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</si>
  <si>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</si>
  <si>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</si>
  <si>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</si>
  <si>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</si>
  <si>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</si>
  <si>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</si>
  <si>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</si>
  <si>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</si>
  <si>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</si>
  <si>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</si>
  <si>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</si>
  <si>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</si>
  <si>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</si>
  <si>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</si>
  <si>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</si>
  <si>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</si>
  <si>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</si>
  <si>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</si>
  <si>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</si>
  <si>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</si>
  <si>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</si>
  <si>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</si>
  <si>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</si>
  <si>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</si>
  <si>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</si>
  <si>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</si>
  <si>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</si>
  <si>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</si>
  <si>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</si>
  <si>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</si>
  <si>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</si>
  <si>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</si>
  <si>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</si>
  <si>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</si>
  <si>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</si>
  <si>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</si>
  <si>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</si>
  <si>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</si>
  <si>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</si>
  <si>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</si>
  <si>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</si>
  <si>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</si>
  <si>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</si>
  <si>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</si>
  <si>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</si>
  <si>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</si>
  <si>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</si>
  <si>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</si>
  <si>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</si>
  <si>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</si>
  <si>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</si>
  <si>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</si>
  <si>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</si>
  <si>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</si>
  <si>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</si>
  <si>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</si>
  <si>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</si>
  <si>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</si>
  <si>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</si>
  <si>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</si>
  <si>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</si>
  <si>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</si>
  <si>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</si>
  <si>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</si>
  <si>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</si>
  <si>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</si>
  <si>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</si>
  <si>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</si>
  <si>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</si>
  <si>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</si>
  <si>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</si>
  <si>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</si>
  <si>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</si>
  <si>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</si>
  <si>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</si>
  <si>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</si>
  <si>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</si>
  <si>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</si>
  <si>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</si>
  <si>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</si>
  <si>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</si>
  <si>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</si>
  <si>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</si>
  <si>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</si>
  <si>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</si>
  <si>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</si>
  <si>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</si>
  <si>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</si>
  <si>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</si>
  <si>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</si>
  <si>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</si>
  <si>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</si>
  <si>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</si>
  <si>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</si>
  <si>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</si>
  <si>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</si>
  <si>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</si>
  <si>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</si>
  <si>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</si>
  <si>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</si>
  <si>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</si>
  <si>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</si>
  <si>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</si>
  <si>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</si>
  <si>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</si>
  <si>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</si>
  <si>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</si>
  <si>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</si>
  <si>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</si>
  <si>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</si>
  <si>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</si>
  <si>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</si>
  <si>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</si>
  <si>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</si>
  <si>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</si>
  <si>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</si>
  <si>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</si>
  <si>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</si>
  <si>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</si>
  <si>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</si>
  <si>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</si>
  <si>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</si>
  <si>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</si>
  <si>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</si>
  <si>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</si>
  <si>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</si>
  <si>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</si>
  <si>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</si>
  <si>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</si>
  <si>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</si>
  <si>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</si>
  <si>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</si>
  <si>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</si>
  <si>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</si>
  <si>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</si>
  <si>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</si>
  <si>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</si>
  <si>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</si>
  <si>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</si>
  <si>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</si>
  <si>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</si>
  <si>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</si>
  <si>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</si>
  <si>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</si>
  <si>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</si>
  <si>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</si>
  <si>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</si>
  <si>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</si>
  <si>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</si>
  <si>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</si>
  <si>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</si>
  <si>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</si>
  <si>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</si>
  <si>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</si>
  <si>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</si>
  <si>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</si>
  <si>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</si>
  <si>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</si>
  <si>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</si>
  <si>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</si>
  <si>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</si>
  <si>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</si>
  <si>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</si>
  <si>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</si>
  <si>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</si>
  <si>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</si>
  <si>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</si>
  <si>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</si>
  <si>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</si>
  <si>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</si>
  <si>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</si>
  <si>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</si>
  <si>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</si>
  <si>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</si>
  <si>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</si>
  <si>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</si>
  <si>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</si>
  <si>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</si>
  <si>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</si>
  <si>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</si>
  <si>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</si>
  <si>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</si>
  <si>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</si>
  <si>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</si>
  <si>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</si>
  <si>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</si>
  <si>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</si>
  <si>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</si>
  <si>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</si>
  <si>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</si>
  <si>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</si>
  <si>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</si>
  <si>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</si>
  <si>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</si>
  <si>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</si>
  <si>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</si>
  <si>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</si>
  <si>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</si>
  <si>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</si>
  <si>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</si>
  <si>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</si>
  <si>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</si>
  <si>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</si>
  <si>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</si>
  <si>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</si>
  <si>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</si>
  <si>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</si>
  <si>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</si>
  <si>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</si>
  <si>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</si>
  <si>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</si>
  <si>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</si>
  <si>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</si>
  <si>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</si>
  <si>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</si>
  <si>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</si>
  <si>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</si>
  <si>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</si>
  <si>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</si>
  <si>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</si>
  <si>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</si>
  <si>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</si>
  <si>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</si>
  <si>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</si>
  <si>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</si>
  <si>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</si>
  <si>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</si>
  <si>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</si>
  <si>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</si>
  <si>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</si>
  <si>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</si>
  <si>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</si>
  <si>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</si>
  <si>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</si>
  <si>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</si>
  <si>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</si>
  <si>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</si>
  <si>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</si>
  <si>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</si>
  <si>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</si>
  <si>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</si>
  <si>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</si>
  <si>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</si>
  <si>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</si>
  <si>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</si>
  <si>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</si>
  <si>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</si>
  <si>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</si>
  <si>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</si>
  <si>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</si>
  <si>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</si>
  <si>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</si>
  <si>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</si>
  <si>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</si>
  <si>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</si>
  <si>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</si>
  <si>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</si>
  <si>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</si>
  <si>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</si>
  <si>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</si>
  <si>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</si>
  <si>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</si>
  <si>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</si>
  <si>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</si>
  <si>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</si>
  <si>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</si>
  <si>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</si>
  <si>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</si>
  <si>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</si>
  <si>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</si>
  <si>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</si>
  <si>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</si>
  <si>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</si>
  <si>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</si>
  <si>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</si>
  <si>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</si>
  <si>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</si>
  <si>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</si>
  <si>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</si>
  <si>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</si>
  <si>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</si>
  <si>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</si>
  <si>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</si>
  <si>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</si>
  <si>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</si>
  <si>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</si>
  <si>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</si>
  <si>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</si>
  <si>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</si>
  <si>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</si>
  <si>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</si>
  <si>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</si>
  <si>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</si>
  <si>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</si>
  <si>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</si>
  <si>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</si>
  <si>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</si>
  <si>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</si>
  <si>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</si>
  <si>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</si>
  <si>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</si>
  <si>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</si>
  <si>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</si>
  <si>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</si>
  <si>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</si>
  <si>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</si>
  <si>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</si>
  <si>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</si>
  <si>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</si>
  <si>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</si>
  <si>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</si>
  <si>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</si>
  <si>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</si>
  <si>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</si>
  <si>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</si>
  <si>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</si>
  <si>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</si>
  <si>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</si>
  <si>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</si>
  <si>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</si>
  <si>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</si>
  <si>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</si>
  <si>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</si>
  <si>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</si>
  <si>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</si>
  <si>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</si>
  <si>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</si>
  <si>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</si>
  <si>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</si>
  <si>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</si>
  <si>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</si>
  <si>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</si>
  <si>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</si>
  <si>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</si>
  <si>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</si>
  <si>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</si>
  <si>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</si>
  <si>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</si>
  <si>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</si>
  <si>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</si>
  <si>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</si>
  <si>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</si>
  <si>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</si>
  <si>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</si>
  <si>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</si>
  <si>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</si>
  <si>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</si>
  <si>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</si>
  <si>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</si>
  <si>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</si>
  <si>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</si>
  <si>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</si>
  <si>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</si>
  <si>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</si>
  <si>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</si>
  <si>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</si>
  <si>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</si>
  <si>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</si>
  <si>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</si>
  <si>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</si>
  <si>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</si>
  <si>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</si>
  <si>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</si>
  <si>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</si>
  <si>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</si>
  <si>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</si>
  <si>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</si>
  <si>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</si>
  <si>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</si>
  <si>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</si>
  <si>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</si>
  <si>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</si>
  <si>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</si>
  <si>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</si>
  <si>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</si>
  <si>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</si>
  <si>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</si>
  <si>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</si>
  <si>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</si>
  <si>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</si>
  <si>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</si>
  <si>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</si>
  <si>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</si>
  <si>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</si>
  <si>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</si>
  <si>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</si>
  <si>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</si>
  <si>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</si>
  <si>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</si>
  <si>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</si>
  <si>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</si>
  <si>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</si>
  <si>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</si>
  <si>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</si>
  <si>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</si>
  <si>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</si>
  <si>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</si>
  <si>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</si>
  <si>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</si>
  <si>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</si>
  <si>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</si>
  <si>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</si>
  <si>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</si>
  <si>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</si>
  <si>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</si>
  <si>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</si>
  <si>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</si>
  <si>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</si>
  <si>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</si>
  <si>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</si>
  <si>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</si>
  <si>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</si>
  <si>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</si>
  <si>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</si>
  <si>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</si>
  <si>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</si>
  <si>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</si>
  <si>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</si>
  <si>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</si>
  <si>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</si>
  <si>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</si>
  <si>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</si>
  <si>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</si>
  <si>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</si>
  <si>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</si>
  <si>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</si>
  <si>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</si>
  <si>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</si>
  <si>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</si>
  <si>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</si>
  <si>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</si>
  <si>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</si>
  <si>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</si>
  <si>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</si>
  <si>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</si>
  <si>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</si>
  <si>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</si>
  <si>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</si>
  <si>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</si>
  <si>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</si>
  <si>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</si>
  <si>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</si>
  <si>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</si>
  <si>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</si>
  <si>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</si>
  <si>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</si>
  <si>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</si>
  <si>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</si>
  <si>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</si>
  <si>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</si>
  <si>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</si>
  <si>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</si>
  <si>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</si>
  <si>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</si>
  <si>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</si>
  <si>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</si>
  <si>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</si>
  <si>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</si>
  <si>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</si>
  <si>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</si>
  <si>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</si>
  <si>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</si>
  <si>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</si>
  <si>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</si>
  <si>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</si>
  <si>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</si>
  <si>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</si>
  <si>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</si>
  <si>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</si>
  <si>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</si>
  <si>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</si>
  <si>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</si>
  <si>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</si>
  <si>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</si>
  <si>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</si>
  <si>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</si>
  <si>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</si>
  <si>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</si>
  <si>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</si>
  <si>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</si>
  <si>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</si>
  <si>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</si>
  <si>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</si>
  <si>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</si>
  <si>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</si>
  <si>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</si>
  <si>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</si>
  <si>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</si>
  <si>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</si>
  <si>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</si>
  <si>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</si>
  <si>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</si>
  <si>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</si>
  <si>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</si>
  <si>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</si>
  <si>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</si>
  <si>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</si>
  <si>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</si>
  <si>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</si>
  <si>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</si>
  <si>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</si>
  <si>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</si>
  <si>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</si>
  <si>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</si>
  <si>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</si>
  <si>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</si>
  <si>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</si>
  <si>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</si>
  <si>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</si>
  <si>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</si>
  <si>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</si>
  <si>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</si>
  <si>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</si>
  <si>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</si>
  <si>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</si>
  <si>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</si>
  <si>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</si>
  <si>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</si>
  <si>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</si>
  <si>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</si>
  <si>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</si>
  <si>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</si>
  <si>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</si>
  <si>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</si>
  <si>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</si>
  <si>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</si>
  <si>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</si>
  <si>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</si>
  <si>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</si>
  <si>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</si>
  <si>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</si>
  <si>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</si>
  <si>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</si>
  <si>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</si>
  <si>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</si>
  <si>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</si>
  <si>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</si>
  <si>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</si>
  <si>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</si>
  <si>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</si>
  <si>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</si>
  <si>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</si>
  <si>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</si>
  <si>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</si>
  <si>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</si>
  <si>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</si>
  <si>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</si>
  <si>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</si>
  <si>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</si>
  <si>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</si>
  <si>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</si>
  <si>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</si>
  <si>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</si>
  <si>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</si>
  <si>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</si>
  <si>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</si>
  <si>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</si>
  <si>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</si>
  <si>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</si>
  <si>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</si>
  <si>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</si>
  <si>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</si>
  <si>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</si>
  <si>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</si>
  <si>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</si>
  <si>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</si>
  <si>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</si>
  <si>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</si>
  <si>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</si>
  <si>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</si>
  <si>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</si>
  <si>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</si>
  <si>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</si>
  <si>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</si>
  <si>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</si>
  <si>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</si>
  <si>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</si>
  <si>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</si>
  <si>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</si>
  <si>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</si>
  <si>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</si>
  <si>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</si>
  <si>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</si>
  <si>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</si>
  <si>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</si>
  <si>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</si>
  <si>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</si>
  <si>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</si>
  <si>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</si>
  <si>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</si>
  <si>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</si>
  <si>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</si>
  <si>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</si>
  <si>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</si>
  <si>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</si>
  <si>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</si>
  <si>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</si>
  <si>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</si>
  <si>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</si>
  <si>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</si>
  <si>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</si>
  <si>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</si>
  <si>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</si>
  <si>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</si>
  <si>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</si>
  <si>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</si>
  <si>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</si>
  <si>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</si>
  <si>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</si>
  <si>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</si>
  <si>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</si>
  <si>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</si>
  <si>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</si>
  <si>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</si>
  <si>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</si>
  <si>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</si>
  <si>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</si>
  <si>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</si>
  <si>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</si>
  <si>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</si>
  <si>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</si>
  <si>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</si>
  <si>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</si>
  <si>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</si>
  <si>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</si>
  <si>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</si>
  <si>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</si>
  <si>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</si>
  <si>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</si>
  <si>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</si>
  <si>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</si>
  <si>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</si>
  <si>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</si>
  <si>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</si>
  <si>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</si>
  <si>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</si>
  <si>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</si>
  <si>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</si>
  <si>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</si>
  <si>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</si>
  <si>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</si>
  <si>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</si>
  <si>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</si>
  <si>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</si>
  <si>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</si>
  <si>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</si>
  <si>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</si>
  <si>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</si>
  <si>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</si>
  <si>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</si>
  <si>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</si>
  <si>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</si>
  <si>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</si>
  <si>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</si>
  <si>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</si>
  <si>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</si>
  <si>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</si>
  <si>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</si>
  <si>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</si>
  <si>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</si>
  <si>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</si>
  <si>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</si>
  <si>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</si>
  <si>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</si>
  <si>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</si>
  <si>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</si>
  <si>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</si>
  <si>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</si>
  <si>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</si>
  <si>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</si>
  <si>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</si>
  <si>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</si>
  <si>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</si>
  <si>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</si>
  <si>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</si>
  <si>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</si>
  <si>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</si>
  <si>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</si>
  <si>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</si>
  <si>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</si>
  <si>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</si>
  <si>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</si>
  <si>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</si>
  <si>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</si>
  <si>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</si>
  <si>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</si>
  <si>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</si>
  <si>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</si>
  <si>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</si>
  <si>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</si>
  <si>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</si>
  <si>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</si>
  <si>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</si>
  <si>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</si>
  <si>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</si>
  <si>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</si>
  <si>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</si>
  <si>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</si>
  <si>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</si>
  <si>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</si>
  <si>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</si>
  <si>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</si>
  <si>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</si>
  <si>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</si>
  <si>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</si>
  <si>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</si>
  <si>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</si>
  <si>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</si>
  <si>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</si>
  <si>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</si>
  <si>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</si>
  <si>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</si>
  <si>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</si>
  <si>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</si>
  <si>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</si>
  <si>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</si>
  <si>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</si>
  <si>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</si>
  <si>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</si>
  <si>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</si>
  <si>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</si>
  <si>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</si>
  <si>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</si>
  <si>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</si>
  <si>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</si>
  <si>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</si>
  <si>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</si>
  <si>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</si>
  <si>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</si>
  <si>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</si>
  <si>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</si>
  <si>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</si>
  <si>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</si>
  <si>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</si>
  <si>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</si>
  <si>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</si>
  <si>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</si>
  <si>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</si>
  <si>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</si>
  <si>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</si>
  <si>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</si>
  <si>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</si>
  <si>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</si>
  <si>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</si>
  <si>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</si>
  <si>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</si>
  <si>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</si>
  <si>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</si>
  <si>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</si>
  <si>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</si>
  <si>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</si>
  <si>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</si>
  <si>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</si>
  <si>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</si>
  <si>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</si>
  <si>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</si>
  <si>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</si>
  <si>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</si>
  <si>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</si>
  <si>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</si>
  <si>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</si>
  <si>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</si>
  <si>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</si>
  <si>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</si>
  <si>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</si>
  <si>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</si>
  <si>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</si>
  <si>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</si>
  <si>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</si>
  <si>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</si>
  <si>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</si>
  <si>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</si>
  <si>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</si>
  <si>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</si>
  <si>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</si>
  <si>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</si>
  <si>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</si>
  <si>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</si>
  <si>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</si>
  <si>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</si>
  <si>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</si>
  <si>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</si>
  <si>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</si>
  <si>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</si>
  <si>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</si>
  <si>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</si>
  <si>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</si>
  <si>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</si>
  <si>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</si>
  <si>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</si>
  <si>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</si>
  <si>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</si>
  <si>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</si>
  <si>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</si>
  <si>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</si>
  <si>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</si>
  <si>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</si>
  <si>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</si>
  <si>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</si>
  <si>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</si>
  <si>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</si>
  <si>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</si>
  <si>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</si>
  <si>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</si>
  <si>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</si>
  <si>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</si>
  <si>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</si>
  <si>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</si>
  <si>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</si>
  <si>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</si>
  <si>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</si>
  <si>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</si>
  <si>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</si>
  <si>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</si>
  <si>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</si>
  <si>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</si>
  <si>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</si>
  <si>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</si>
  <si>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</si>
  <si>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</si>
  <si>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</si>
  <si>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</si>
  <si>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</si>
  <si>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</si>
  <si>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</si>
  <si>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</si>
  <si>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</si>
  <si>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</si>
  <si>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</si>
  <si>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</si>
  <si>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</si>
  <si>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</si>
  <si>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</si>
  <si>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</si>
  <si>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</si>
  <si>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</si>
  <si>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</si>
  <si>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</si>
  <si>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</si>
  <si>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</si>
  <si>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</si>
  <si>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</si>
  <si>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</si>
  <si>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</si>
  <si>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</si>
  <si>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</si>
  <si>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</si>
  <si>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</si>
  <si>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</si>
  <si>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</si>
  <si>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</si>
  <si>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</si>
  <si>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</si>
  <si>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</si>
  <si>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</si>
  <si>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</si>
  <si>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</si>
  <si>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</si>
  <si>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</si>
  <si>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</si>
  <si>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</si>
  <si>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</si>
  <si>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</si>
  <si>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</si>
  <si>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</si>
  <si>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</si>
  <si>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</si>
  <si>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</si>
  <si>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</si>
  <si>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</si>
  <si>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</si>
  <si>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</si>
  <si>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</si>
  <si>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</si>
  <si>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</si>
  <si>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</si>
  <si>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</si>
  <si>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</si>
  <si>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</si>
  <si>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</si>
  <si>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</si>
  <si>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</si>
  <si>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</si>
  <si>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</si>
  <si>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</si>
  <si>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</si>
  <si>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</si>
  <si>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</si>
  <si>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</si>
  <si>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</si>
  <si>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</si>
  <si>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</si>
  <si>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</si>
  <si>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</si>
  <si>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</si>
  <si>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</si>
  <si>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</si>
  <si>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</si>
  <si>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</si>
  <si>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</si>
  <si>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</si>
  <si>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</si>
  <si>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</si>
  <si>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</si>
  <si>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</si>
  <si>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</si>
  <si>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</si>
  <si>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</si>
  <si>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</si>
  <si>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</si>
  <si>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</si>
  <si>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</si>
  <si>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</si>
  <si>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</si>
  <si>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</si>
  <si>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</si>
  <si>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</si>
  <si>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</si>
  <si>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</si>
  <si>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</si>
  <si>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</si>
  <si>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</si>
  <si>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</si>
  <si>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</si>
  <si>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</si>
  <si>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</si>
  <si>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</si>
  <si>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</si>
  <si>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</si>
  <si>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</si>
  <si>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</si>
  <si>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</si>
  <si>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</si>
  <si>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</si>
  <si>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</si>
  <si>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</si>
  <si>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</si>
  <si>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</si>
  <si>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</si>
  <si>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</si>
  <si>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</si>
  <si>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</si>
  <si>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</si>
  <si>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</si>
  <si>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</si>
  <si>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</si>
  <si>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</si>
  <si>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</si>
  <si>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</si>
  <si>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</si>
  <si>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</si>
  <si>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</si>
  <si>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</si>
  <si>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</si>
  <si>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</si>
  <si>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</si>
  <si>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</si>
  <si>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</si>
  <si>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</si>
  <si>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</si>
  <si>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</si>
  <si>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</si>
  <si>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</si>
  <si>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</si>
  <si>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</si>
  <si>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</si>
  <si>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</si>
  <si>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</si>
  <si>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</si>
  <si>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</si>
  <si>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</si>
  <si>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</si>
  <si>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</si>
  <si>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</si>
  <si>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</si>
  <si>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</si>
  <si>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</si>
  <si>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</si>
  <si>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</si>
  <si>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</si>
  <si>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</si>
  <si>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</si>
  <si>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</si>
  <si>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</si>
  <si>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</si>
  <si>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</si>
  <si>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</si>
  <si>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</si>
  <si>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</si>
  <si>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</si>
  <si>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</si>
  <si>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</si>
  <si>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</si>
  <si>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</si>
  <si>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</si>
  <si>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</si>
  <si>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</si>
  <si>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</si>
  <si>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</si>
  <si>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</si>
  <si>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</si>
  <si>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</si>
  <si>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</si>
  <si>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</si>
  <si>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</si>
  <si>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</si>
  <si>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</si>
  <si>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</si>
  <si>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</si>
  <si>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</si>
  <si>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</si>
  <si>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</si>
  <si>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</si>
  <si>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</si>
  <si>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</si>
  <si>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</si>
  <si>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</si>
  <si>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</si>
  <si>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</si>
  <si>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</si>
  <si>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</si>
  <si>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</si>
  <si>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</si>
  <si>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</si>
  <si>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</si>
  <si>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</si>
  <si>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</si>
  <si>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</si>
  <si>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</si>
  <si>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</si>
  <si>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</si>
  <si>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</si>
  <si>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</si>
  <si>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</si>
  <si>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</si>
  <si>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</si>
  <si>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</si>
  <si>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</si>
  <si>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</si>
  <si>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</si>
  <si>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</si>
  <si>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</si>
  <si>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</si>
  <si>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</si>
  <si>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</si>
  <si>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</si>
  <si>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</si>
  <si>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</si>
  <si>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</si>
  <si>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</si>
  <si>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</si>
  <si>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</si>
  <si>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</si>
  <si>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</si>
  <si>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</si>
  <si>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</si>
  <si>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</si>
  <si>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</si>
  <si>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</si>
  <si>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</si>
  <si>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</si>
  <si>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</si>
  <si>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</si>
  <si>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</si>
  <si>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</si>
  <si>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</si>
  <si>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</si>
  <si>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</si>
  <si>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</si>
  <si>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</si>
  <si>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</si>
  <si>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</si>
  <si>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</si>
  <si>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</si>
  <si>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</si>
  <si>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</si>
  <si>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</si>
  <si>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</si>
  <si>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</si>
  <si>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</si>
  <si>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</si>
  <si>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</si>
  <si>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</si>
  <si>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</si>
  <si>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</si>
  <si>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</si>
  <si>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</si>
  <si>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</si>
  <si>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</si>
  <si>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</si>
  <si>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</si>
  <si>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</si>
  <si>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</si>
  <si>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</si>
  <si>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</si>
  <si>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</si>
  <si>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</si>
  <si>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</si>
  <si>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</si>
  <si>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</si>
  <si>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</si>
  <si>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</si>
  <si>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</si>
  <si>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</si>
  <si>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</si>
  <si>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</si>
  <si>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</si>
  <si>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</si>
  <si>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</si>
  <si>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</si>
  <si>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</si>
  <si>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</si>
  <si>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</si>
  <si>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</si>
  <si>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</si>
  <si>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</si>
  <si>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</si>
  <si>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</si>
  <si>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</si>
  <si>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</si>
  <si>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</si>
  <si>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</si>
  <si>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</si>
  <si>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</si>
  <si>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</si>
  <si>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</si>
  <si>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</si>
  <si>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</si>
  <si>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</si>
  <si>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</si>
  <si>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</si>
  <si>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</si>
  <si>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</si>
  <si>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</si>
  <si>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</si>
  <si>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</si>
  <si>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</si>
  <si>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</si>
  <si>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</si>
  <si>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</si>
  <si>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</si>
  <si>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</si>
  <si>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</si>
  <si>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</si>
  <si>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</si>
  <si>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</si>
  <si>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</si>
  <si>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</si>
  <si>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</si>
  <si>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</si>
  <si>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</si>
  <si>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</si>
  <si>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</si>
  <si>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</si>
  <si>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</si>
  <si>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</si>
  <si>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</si>
  <si>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</si>
  <si>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</si>
  <si>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</si>
  <si>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</si>
  <si>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</si>
  <si>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</si>
  <si>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</si>
  <si>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</si>
  <si>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</si>
  <si>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</si>
  <si>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</si>
  <si>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</si>
  <si>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</si>
  <si>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</si>
  <si>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</si>
  <si>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</si>
  <si>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</si>
  <si>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</si>
  <si>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</si>
  <si>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</si>
  <si>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</si>
  <si>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</si>
  <si>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</si>
  <si>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</si>
  <si>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</si>
  <si>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</si>
  <si>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</si>
  <si>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</si>
  <si>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</si>
  <si>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</si>
  <si>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</si>
  <si>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</si>
  <si>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</si>
  <si>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</si>
  <si>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</si>
  <si>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</si>
  <si>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</si>
  <si>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</si>
  <si>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</si>
  <si>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</si>
  <si>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</si>
  <si>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</si>
  <si>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</si>
  <si>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</si>
  <si>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</si>
  <si>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</si>
  <si>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</si>
  <si>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</si>
  <si>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</si>
  <si>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</si>
  <si>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</si>
  <si>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</si>
  <si>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</si>
  <si>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</si>
  <si>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</si>
  <si>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</si>
  <si>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</si>
  <si>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</si>
  <si>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</si>
  <si>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</si>
  <si>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</si>
  <si>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</si>
  <si>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</si>
  <si>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</si>
  <si>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</si>
  <si>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</si>
  <si>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</si>
  <si>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</si>
  <si>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</si>
  <si>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</si>
  <si>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</si>
  <si>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</si>
  <si>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</si>
  <si>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</si>
  <si>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</si>
  <si>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</si>
  <si>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</si>
  <si>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</si>
  <si>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</si>
  <si>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</si>
  <si>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</si>
  <si>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</si>
  <si>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</si>
  <si>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</si>
  <si>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</si>
  <si>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</si>
  <si>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</si>
  <si>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</si>
  <si>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</si>
  <si>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</si>
  <si>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</si>
  <si>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</si>
  <si>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</si>
  <si>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</si>
  <si>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</si>
  <si>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</si>
  <si>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</si>
  <si>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</si>
  <si>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</si>
  <si>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</si>
  <si>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</si>
  <si>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</si>
  <si>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</si>
  <si>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</si>
  <si>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</si>
  <si>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</si>
  <si>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</si>
  <si>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</si>
  <si>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</si>
  <si>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</si>
  <si>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</si>
  <si>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</si>
  <si>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</si>
  <si>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</si>
  <si>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</si>
  <si>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</si>
  <si>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</si>
  <si>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</si>
  <si>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</si>
  <si>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</si>
  <si>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</si>
  <si>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</si>
  <si>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</si>
  <si>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</si>
  <si>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</si>
  <si>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</si>
  <si>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</si>
  <si>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</si>
  <si>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</si>
  <si>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</si>
  <si>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</si>
  <si>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</si>
  <si>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</si>
  <si>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</si>
  <si>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</si>
  <si>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</si>
  <si>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</si>
  <si>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</si>
  <si>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</si>
  <si>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</si>
  <si>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</si>
  <si>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</si>
  <si>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</si>
  <si>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</si>
  <si>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</si>
  <si>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</si>
  <si>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</si>
  <si>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</si>
  <si>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</si>
  <si>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</si>
  <si>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</si>
  <si>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</si>
  <si>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</si>
  <si>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</si>
  <si>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</si>
  <si>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</si>
  <si>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</si>
  <si>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</si>
  <si>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</si>
  <si>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</si>
  <si>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</si>
  <si>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</si>
  <si>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</si>
  <si>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</si>
  <si>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</si>
  <si>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</si>
  <si>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</si>
  <si>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</si>
  <si>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</si>
  <si>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</si>
  <si>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</si>
  <si>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</si>
  <si>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</si>
  <si>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</si>
  <si>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</si>
  <si>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</si>
  <si>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</si>
  <si>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</si>
  <si>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</si>
  <si>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</si>
  <si>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</si>
  <si>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</si>
  <si>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</si>
  <si>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</si>
  <si>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</si>
  <si>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</si>
  <si>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</si>
  <si>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</si>
  <si>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</si>
  <si>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</si>
  <si>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</si>
  <si>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</si>
  <si>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</si>
  <si>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</si>
  <si>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</si>
  <si>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</si>
  <si>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</si>
  <si>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</si>
  <si>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</si>
  <si>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</si>
  <si>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</si>
  <si>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</si>
  <si>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</si>
  <si>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</si>
  <si>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</si>
  <si>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</si>
  <si>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</si>
  <si>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</si>
  <si>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</si>
  <si>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</si>
  <si>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</si>
  <si>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</si>
  <si>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</si>
  <si>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</si>
  <si>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</si>
  <si>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</si>
  <si>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</si>
  <si>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</si>
  <si>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</si>
  <si>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</si>
  <si>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</si>
  <si>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</si>
  <si>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</si>
  <si>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</si>
  <si>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</si>
  <si>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</si>
  <si>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</si>
  <si>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</si>
  <si>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</si>
  <si>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</si>
  <si>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</si>
  <si>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</si>
  <si>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</si>
  <si>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</si>
  <si>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</si>
  <si>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</si>
  <si>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</si>
  <si>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</si>
  <si>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</si>
  <si>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</si>
  <si>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</si>
  <si>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</si>
  <si>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</si>
  <si>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</si>
  <si>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</si>
  <si>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</si>
  <si>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</si>
  <si>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</si>
  <si>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</si>
  <si>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</si>
  <si>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</si>
  <si>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</si>
  <si>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</si>
  <si>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</si>
  <si>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</si>
  <si>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</si>
  <si>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</si>
  <si>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</si>
  <si>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</si>
  <si>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</si>
  <si>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</si>
  <si>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</si>
  <si>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</si>
  <si>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</si>
  <si>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</si>
  <si>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</si>
  <si>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</si>
  <si>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</si>
  <si>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</si>
  <si>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</si>
  <si>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</si>
  <si>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</si>
  <si>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</si>
  <si>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</si>
  <si>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</si>
  <si>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</si>
  <si>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</si>
  <si>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</si>
  <si>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</si>
  <si>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</si>
  <si>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</si>
  <si>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</si>
  <si>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</si>
  <si>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</si>
  <si>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</si>
  <si>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</si>
  <si>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</si>
  <si>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</si>
  <si>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</si>
  <si>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</si>
  <si>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</si>
  <si>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</si>
  <si>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</si>
  <si>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</si>
  <si>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</si>
  <si>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</si>
  <si>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</si>
  <si>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</si>
  <si>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</si>
  <si>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</si>
  <si>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</si>
  <si>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</si>
  <si>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</si>
  <si>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</si>
  <si>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</si>
  <si>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</si>
  <si>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</si>
  <si>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</si>
  <si>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</si>
  <si>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</si>
  <si>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</si>
  <si>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</si>
  <si>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</si>
  <si>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</si>
  <si>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</si>
  <si>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</si>
  <si>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</si>
  <si>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</si>
  <si>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</si>
  <si>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</si>
  <si>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</si>
  <si>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</si>
  <si>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</si>
  <si>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</si>
  <si>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</si>
  <si>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</si>
  <si>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</si>
  <si>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</si>
  <si>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</si>
  <si>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</si>
  <si>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</si>
  <si>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</si>
  <si>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</si>
  <si>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</si>
  <si>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</si>
  <si>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</si>
  <si>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</si>
  <si>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</si>
  <si>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</si>
  <si>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</si>
  <si>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</si>
  <si>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</si>
  <si>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</si>
  <si>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</si>
  <si>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</si>
  <si>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</si>
  <si>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</si>
  <si>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</si>
  <si>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</si>
  <si>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</si>
  <si>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</si>
  <si>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</si>
  <si>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</si>
  <si>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</si>
  <si>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</si>
  <si>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</si>
  <si>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</si>
  <si>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</si>
  <si>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</si>
  <si>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</si>
  <si>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</si>
  <si>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</si>
  <si>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</si>
  <si>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</si>
  <si>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</si>
  <si>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</si>
  <si>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</si>
  <si>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</si>
  <si>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</si>
  <si>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</si>
  <si>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</si>
  <si>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</si>
  <si>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</si>
  <si>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</si>
  <si>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</si>
  <si>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</si>
  <si>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</si>
  <si>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</si>
  <si>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</si>
  <si>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</si>
  <si>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</si>
  <si>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</si>
  <si>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</si>
  <si>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</si>
  <si>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</si>
  <si>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</si>
  <si>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</si>
  <si>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</si>
  <si>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</si>
  <si>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</si>
  <si>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</si>
  <si>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</si>
  <si>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</si>
  <si>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</si>
  <si>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</si>
  <si>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</si>
  <si>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</si>
  <si>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</si>
  <si>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</si>
  <si>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</si>
  <si>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</si>
  <si>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</si>
  <si>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</si>
  <si>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</si>
  <si>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</si>
  <si>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</si>
  <si>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</si>
  <si>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</si>
  <si>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</si>
  <si>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</si>
  <si>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</si>
  <si>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</si>
  <si>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</si>
  <si>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</si>
  <si>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</si>
  <si>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</si>
  <si>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</si>
  <si>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</si>
  <si>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</si>
  <si>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</si>
  <si>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</si>
  <si>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</si>
  <si>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</si>
  <si>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</si>
  <si>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</si>
  <si>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</si>
  <si>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</si>
  <si>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</si>
  <si>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</si>
  <si>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</si>
  <si>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</si>
  <si>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</si>
  <si>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</si>
  <si>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</si>
  <si>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</si>
  <si>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</si>
  <si>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</si>
  <si>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</si>
  <si>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</si>
  <si>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</si>
  <si>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</si>
  <si>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</si>
  <si>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</si>
  <si>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</si>
  <si>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</si>
  <si>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</si>
  <si>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</si>
  <si>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</si>
  <si>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</si>
  <si>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</si>
  <si>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</si>
  <si>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</si>
  <si>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</si>
  <si>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</si>
  <si>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</si>
  <si>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</si>
  <si>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</si>
  <si>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</si>
  <si>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</si>
  <si>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</si>
  <si>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</si>
  <si>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</si>
  <si>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</si>
  <si>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</si>
  <si>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</si>
  <si>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</si>
  <si>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</si>
  <si>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</si>
  <si>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</si>
  <si>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</si>
  <si>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</si>
  <si>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</si>
  <si>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</si>
  <si>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</si>
  <si>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</si>
  <si>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</si>
  <si>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</si>
  <si>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</si>
  <si>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</si>
  <si>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</si>
  <si>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</si>
  <si>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</si>
  <si>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</si>
  <si>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</si>
  <si>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</si>
  <si>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</si>
  <si>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</si>
  <si>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</si>
  <si>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</si>
  <si>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</si>
  <si>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</si>
  <si>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</si>
  <si>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</si>
  <si>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</si>
  <si>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</si>
  <si>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</si>
  <si>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</si>
  <si>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</si>
  <si>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</si>
  <si>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</si>
  <si>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</si>
  <si>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</si>
  <si>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</si>
  <si>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</si>
  <si>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</si>
  <si>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</si>
  <si>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</si>
  <si>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</si>
  <si>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</si>
  <si>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</si>
  <si>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</si>
  <si>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</si>
  <si>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</si>
  <si>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</si>
  <si>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</si>
  <si>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</si>
  <si>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</si>
  <si>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</si>
  <si>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</si>
  <si>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</si>
  <si>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</si>
  <si>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</si>
  <si>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</si>
  <si>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</si>
  <si>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</si>
  <si>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</si>
  <si>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</si>
  <si>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</si>
  <si>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</si>
  <si>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</si>
  <si>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</si>
  <si>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</si>
  <si>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</si>
  <si>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</si>
  <si>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</si>
  <si>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</si>
  <si>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</si>
  <si>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</si>
  <si>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</si>
  <si>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</si>
  <si>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</si>
  <si>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</si>
  <si>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</si>
  <si>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</si>
  <si>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</si>
  <si>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</si>
  <si>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</si>
  <si>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</si>
  <si>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</si>
  <si>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</si>
  <si>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</si>
  <si>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</si>
  <si>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</si>
  <si>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</si>
  <si>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</si>
  <si>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</si>
  <si>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</si>
  <si>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</si>
  <si>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</si>
  <si>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</si>
  <si>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</si>
  <si>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</si>
  <si>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</si>
  <si>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</si>
  <si>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</si>
  <si>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</si>
  <si>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</si>
  <si>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</si>
  <si>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</si>
  <si>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</si>
  <si>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</si>
  <si>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</si>
  <si>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</si>
  <si>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</si>
  <si>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</si>
  <si>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</si>
  <si>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</si>
  <si>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</si>
  <si>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</si>
  <si>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</si>
  <si>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</si>
  <si>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</si>
  <si>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</si>
  <si>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</si>
  <si>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</si>
  <si>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</si>
  <si>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</si>
  <si>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</si>
  <si>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</si>
  <si>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</si>
  <si>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</si>
  <si>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</si>
  <si>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</si>
  <si>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</si>
  <si>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</si>
  <si>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</si>
  <si>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</si>
  <si>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</si>
  <si>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</si>
  <si>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</si>
  <si>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</si>
  <si>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</si>
  <si>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</si>
  <si>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</si>
  <si>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</si>
  <si>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</si>
  <si>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</si>
  <si>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</si>
  <si>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</si>
  <si>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</si>
  <si>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</si>
  <si>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</si>
  <si>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</si>
  <si>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</si>
  <si>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</si>
  <si>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</si>
  <si>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</si>
  <si>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</si>
  <si>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</si>
  <si>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</si>
  <si>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</si>
  <si>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</si>
  <si>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</si>
  <si>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</si>
  <si>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</si>
  <si>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</si>
  <si>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</si>
  <si>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</si>
  <si>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</si>
  <si>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</si>
  <si>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</si>
  <si>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</si>
  <si>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</si>
  <si>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</si>
  <si>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</si>
  <si>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</si>
  <si>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</si>
  <si>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</si>
  <si>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</si>
  <si>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</si>
  <si>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</si>
  <si>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</si>
  <si>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</si>
  <si>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</si>
  <si>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</si>
  <si>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</si>
  <si>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</si>
  <si>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</si>
  <si>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</si>
  <si>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</si>
  <si>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</si>
  <si>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</si>
  <si>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</si>
  <si>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</si>
  <si>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</si>
  <si>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</si>
  <si>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</si>
  <si>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</si>
  <si>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</si>
  <si>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</si>
  <si>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</si>
  <si>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</si>
  <si>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</si>
  <si>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</si>
  <si>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</si>
  <si>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</si>
  <si>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</si>
  <si>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</si>
  <si>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</si>
  <si>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</si>
  <si>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</si>
  <si>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</si>
  <si>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</si>
  <si>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</si>
  <si>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</si>
  <si>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</si>
  <si>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</si>
  <si>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</si>
  <si>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</si>
  <si>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</si>
  <si>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</si>
  <si>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</si>
  <si>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</si>
  <si>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</si>
  <si>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</si>
  <si>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</si>
  <si>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</si>
  <si>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</si>
  <si>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</si>
  <si>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</si>
  <si>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</si>
  <si>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</si>
  <si>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</si>
  <si>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</si>
  <si>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</si>
  <si>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</si>
  <si>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</si>
  <si>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</si>
  <si>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</si>
  <si>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</si>
  <si>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</si>
  <si>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</si>
  <si>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</si>
  <si>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</si>
  <si>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</si>
  <si>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</si>
  <si>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</si>
  <si>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</si>
  <si>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</si>
  <si>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</si>
  <si>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</si>
  <si>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</si>
  <si>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</si>
  <si>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</si>
  <si>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</si>
  <si>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</si>
  <si>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</si>
  <si>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</si>
  <si>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</si>
  <si>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</si>
  <si>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</si>
  <si>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</si>
  <si>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</si>
  <si>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</si>
  <si>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</si>
  <si>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</si>
  <si>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</si>
  <si>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</si>
  <si>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</si>
  <si>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</si>
  <si>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</si>
  <si>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</si>
  <si>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</si>
  <si>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</si>
  <si>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</si>
  <si>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</si>
  <si>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</si>
  <si>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</si>
  <si>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</si>
  <si>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</si>
  <si>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</si>
  <si>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</si>
  <si>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</si>
  <si>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</si>
  <si>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</si>
  <si>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</si>
  <si>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</si>
  <si>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</si>
  <si>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</si>
  <si>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</si>
  <si>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</si>
  <si>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</si>
  <si>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</si>
  <si>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</si>
  <si>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</si>
  <si>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</si>
  <si>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</si>
  <si>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</si>
  <si>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</si>
  <si>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</si>
  <si>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</si>
  <si>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</si>
  <si>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</si>
  <si>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</si>
  <si>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</si>
  <si>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</si>
  <si>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</si>
  <si>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</si>
  <si>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</si>
  <si>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</si>
  <si>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</si>
  <si>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</si>
  <si>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</si>
  <si>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</si>
  <si>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</si>
  <si>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</si>
  <si>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</si>
  <si>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</si>
  <si>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</si>
  <si>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</si>
  <si>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</si>
  <si>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</si>
  <si>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</si>
  <si>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</si>
  <si>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</si>
  <si>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</si>
  <si>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</si>
  <si>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</si>
  <si>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</si>
  <si>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</si>
  <si>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</si>
  <si>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</si>
  <si>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</si>
  <si>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</si>
  <si>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</si>
  <si>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</si>
  <si>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</si>
  <si>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</si>
  <si>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</si>
  <si>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</si>
  <si>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</si>
  <si>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</si>
  <si>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</si>
  <si>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</si>
  <si>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</si>
  <si>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</si>
  <si>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</si>
  <si>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</si>
  <si>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</si>
  <si>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</si>
  <si>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</si>
  <si>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</si>
  <si>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</si>
  <si>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</si>
  <si>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</si>
  <si>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</si>
  <si>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</si>
  <si>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</si>
  <si>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</si>
  <si>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</si>
  <si>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</si>
  <si>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</si>
  <si>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</si>
  <si>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</si>
  <si>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</si>
  <si>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</si>
  <si>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</si>
  <si>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</si>
  <si>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</si>
  <si>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</si>
  <si>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</si>
  <si>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</si>
  <si>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</si>
  <si>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</si>
  <si>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</si>
  <si>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</si>
  <si>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</si>
  <si>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</si>
  <si>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</si>
  <si>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</si>
  <si>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</si>
  <si>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</si>
  <si>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</si>
  <si>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</si>
  <si>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</si>
  <si>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</si>
  <si>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</si>
  <si>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</si>
  <si>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</si>
  <si>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</si>
  <si>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</si>
  <si>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</si>
  <si>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</si>
  <si>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</si>
  <si>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</si>
  <si>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</si>
  <si>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</si>
  <si>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</si>
  <si>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</si>
  <si>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</si>
  <si>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</si>
  <si>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</si>
  <si>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</si>
  <si>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</si>
  <si>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</si>
  <si>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</si>
  <si>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</si>
  <si>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</si>
  <si>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</si>
  <si>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</si>
  <si>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</si>
  <si>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</si>
  <si>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</si>
  <si>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</si>
  <si>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</si>
  <si>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</si>
  <si>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</si>
  <si>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</si>
  <si>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</si>
  <si>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</si>
  <si>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</si>
  <si>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</si>
  <si>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</si>
  <si>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</si>
  <si>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</si>
  <si>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</si>
  <si>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</si>
  <si>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</si>
  <si>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</si>
  <si>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</si>
  <si>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</si>
  <si>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</si>
  <si>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</si>
  <si>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</si>
  <si>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</si>
  <si>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</si>
  <si>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</si>
  <si>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</si>
  <si>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</si>
  <si>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</si>
  <si>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</si>
  <si>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</si>
  <si>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</si>
  <si>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</si>
  <si>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</si>
  <si>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</si>
  <si>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</si>
  <si>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</si>
  <si>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</si>
  <si>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</si>
  <si>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</si>
  <si>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</si>
  <si>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</si>
  <si>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</si>
  <si>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</si>
  <si>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</si>
  <si>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</si>
  <si>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</si>
  <si>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</si>
  <si>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</si>
  <si>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</si>
  <si>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</si>
  <si>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</si>
  <si>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</si>
  <si>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</si>
  <si>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</si>
  <si>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</si>
  <si>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</si>
  <si>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</si>
  <si>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</si>
  <si>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</si>
  <si>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</si>
  <si>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</si>
  <si>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</si>
  <si>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</si>
  <si>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</si>
  <si>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</si>
  <si>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</si>
  <si>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</si>
  <si>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</si>
  <si>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</si>
  <si>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</si>
  <si>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</si>
  <si>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</si>
  <si>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</si>
  <si>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</si>
  <si>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</si>
  <si>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</si>
  <si>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</si>
  <si>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</si>
  <si>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</si>
  <si>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</si>
  <si>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</si>
  <si>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</si>
  <si>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</si>
  <si>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</si>
  <si>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</si>
  <si>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</si>
  <si>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</si>
  <si>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</si>
  <si>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</si>
  <si>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</si>
  <si>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</si>
  <si>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</si>
  <si>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</si>
  <si>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</si>
  <si>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</si>
  <si>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</si>
  <si>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</si>
  <si>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</si>
  <si>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</si>
  <si>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</si>
  <si>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</si>
  <si>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</si>
  <si>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</si>
  <si>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</si>
  <si>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</si>
  <si>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</si>
  <si>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</si>
  <si>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</si>
  <si>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</si>
  <si>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</si>
  <si>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</si>
  <si>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</si>
  <si>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</si>
  <si>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</si>
  <si>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</si>
  <si>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</si>
  <si>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</si>
  <si>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</si>
  <si>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</si>
  <si>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</si>
  <si>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</si>
  <si>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</si>
  <si>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</si>
  <si>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</si>
  <si>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</si>
  <si>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</si>
  <si>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</si>
  <si>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</si>
  <si>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</si>
  <si>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</si>
  <si>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</si>
  <si>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</si>
  <si>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</si>
  <si>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</si>
  <si>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</si>
  <si>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</si>
  <si>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</si>
  <si>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</si>
  <si>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</si>
  <si>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</si>
  <si>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</si>
  <si>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</si>
  <si>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</si>
  <si>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</si>
  <si>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</si>
  <si>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</si>
  <si>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</si>
  <si>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</si>
  <si>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</si>
  <si>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</si>
  <si>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</si>
  <si>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</si>
  <si>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</si>
  <si>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</si>
  <si>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</si>
  <si>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</si>
  <si>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</si>
  <si>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</si>
  <si>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</si>
  <si>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</si>
  <si>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</si>
  <si>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</si>
  <si>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</si>
  <si>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</si>
  <si>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</si>
  <si>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</si>
  <si>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</si>
  <si>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</si>
  <si>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</si>
  <si>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</si>
  <si>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</si>
  <si>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</si>
  <si>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</si>
  <si>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</si>
  <si>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</si>
  <si>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</si>
  <si>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</si>
  <si>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</si>
  <si>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</si>
  <si>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</si>
  <si>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</si>
  <si>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</si>
  <si>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</si>
  <si>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</si>
  <si>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</si>
  <si>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</si>
  <si>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</si>
  <si>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</si>
  <si>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</si>
  <si>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</si>
  <si>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</si>
  <si>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</si>
  <si>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</si>
  <si>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</si>
  <si>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</si>
  <si>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</si>
  <si>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</si>
  <si>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</si>
  <si>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</si>
  <si>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</si>
  <si>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</si>
  <si>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</si>
  <si>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</si>
  <si>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</si>
  <si>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</si>
  <si>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</si>
  <si>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</si>
  <si>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</si>
  <si>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</si>
  <si>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</si>
  <si>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</si>
  <si>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</si>
  <si>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</si>
  <si>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</si>
  <si>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</si>
  <si>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</si>
  <si>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</si>
  <si>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</si>
  <si>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</si>
  <si>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</si>
  <si>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</si>
  <si>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</si>
  <si>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</si>
  <si>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</si>
  <si>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</si>
  <si>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</si>
  <si>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</si>
  <si>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</si>
  <si>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</si>
  <si>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</si>
  <si>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</si>
  <si>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</si>
  <si>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</si>
  <si>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</si>
  <si>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</si>
  <si>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</si>
  <si>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</si>
  <si>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</si>
  <si>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</si>
  <si>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</si>
  <si>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</si>
  <si>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</si>
  <si>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</si>
  <si>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</si>
  <si>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</si>
  <si>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</si>
  <si>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</si>
  <si>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</si>
  <si>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</si>
  <si>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</si>
  <si>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</si>
  <si>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</si>
  <si>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</si>
  <si>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</si>
  <si>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</si>
  <si>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</si>
  <si>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</si>
  <si>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</si>
  <si>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</si>
  <si>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</si>
  <si>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</si>
  <si>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</si>
  <si>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</si>
  <si>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</si>
  <si>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</si>
  <si>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</si>
  <si>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</si>
  <si>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</si>
  <si>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</si>
  <si>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</si>
  <si>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</si>
  <si>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</si>
  <si>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</si>
  <si>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</si>
  <si>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</si>
  <si>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</si>
  <si>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</si>
  <si>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</si>
  <si>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</si>
  <si>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</si>
  <si>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</si>
  <si>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</si>
  <si>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</si>
  <si>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</si>
  <si>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</si>
  <si>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</si>
  <si>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</si>
  <si>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</si>
  <si>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</si>
  <si>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</si>
  <si>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</si>
  <si>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</si>
  <si>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</si>
  <si>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</si>
  <si>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</si>
  <si>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</si>
  <si>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</si>
  <si>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</si>
  <si>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</si>
  <si>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</si>
  <si>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</si>
  <si>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</si>
  <si>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</si>
  <si>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</si>
  <si>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</si>
  <si>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</si>
  <si>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</si>
  <si>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</si>
  <si>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</si>
  <si>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</si>
  <si>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</si>
  <si>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</si>
  <si>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</si>
  <si>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</si>
  <si>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</si>
  <si>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</si>
  <si>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</si>
  <si>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</si>
  <si>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</si>
  <si>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</si>
  <si>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</si>
  <si>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</si>
  <si>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</si>
  <si>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</si>
  <si>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</si>
  <si>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</si>
  <si>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</si>
  <si>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</si>
  <si>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</si>
  <si>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</si>
  <si>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</si>
  <si>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</si>
  <si>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</si>
  <si>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</si>
  <si>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</si>
  <si>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</si>
  <si>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</si>
  <si>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</si>
  <si>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</si>
  <si>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</si>
  <si>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</si>
  <si>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</si>
  <si>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</si>
  <si>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</si>
  <si>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</si>
  <si>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</si>
  <si>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</si>
  <si>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</si>
  <si>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</si>
  <si>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</si>
  <si>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</si>
  <si>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</si>
  <si>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</si>
  <si>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</si>
  <si>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</si>
  <si>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</si>
  <si>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</si>
  <si>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</si>
  <si>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</si>
  <si>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</si>
  <si>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</si>
  <si>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</si>
  <si>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</si>
  <si>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</si>
  <si>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</si>
  <si>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</si>
  <si>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</si>
  <si>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</si>
  <si>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</si>
  <si>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</si>
  <si>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</si>
  <si>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</si>
  <si>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</si>
  <si>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</si>
  <si>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</si>
  <si>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</si>
  <si>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</si>
  <si>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</si>
  <si>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</si>
  <si>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</si>
  <si>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</si>
  <si>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</si>
  <si>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</si>
  <si>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</si>
  <si>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</si>
  <si>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</si>
  <si>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</si>
  <si>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</si>
  <si>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</si>
  <si>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</si>
  <si>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</si>
  <si>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</si>
  <si>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</si>
  <si>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</si>
  <si>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</si>
  <si>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</si>
  <si>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</si>
  <si>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</si>
  <si>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</si>
  <si>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</si>
  <si>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</si>
  <si>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</si>
  <si>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</si>
  <si>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</si>
  <si>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</si>
  <si>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</si>
  <si>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</si>
  <si>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</si>
  <si>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</si>
  <si>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</si>
  <si>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</si>
  <si>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</si>
  <si>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</si>
  <si>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</si>
  <si>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</si>
  <si>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</si>
  <si>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</si>
  <si>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</si>
  <si>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</si>
  <si>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</si>
  <si>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</si>
  <si>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</si>
  <si>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</si>
  <si>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</si>
  <si>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</si>
  <si>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</si>
  <si>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</si>
  <si>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</si>
  <si>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</si>
  <si>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</si>
  <si>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</si>
  <si>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</si>
  <si>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</si>
  <si>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</si>
  <si>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</si>
  <si>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</si>
  <si>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</si>
  <si>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</si>
  <si>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</si>
  <si>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</si>
  <si>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</si>
  <si>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</si>
  <si>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</si>
  <si>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</si>
  <si>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</si>
  <si>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</si>
  <si>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</si>
  <si>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</si>
  <si>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</si>
  <si>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</si>
  <si>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</si>
  <si>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</si>
  <si>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</si>
  <si>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</si>
  <si>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</si>
  <si>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</si>
  <si>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</si>
  <si>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</si>
  <si>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</si>
  <si>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</si>
  <si>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</si>
  <si>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</si>
  <si>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</si>
  <si>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</si>
  <si>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</si>
  <si>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</si>
  <si>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</si>
  <si>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</si>
  <si>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</si>
  <si>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</si>
  <si>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</si>
  <si>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</si>
  <si>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</si>
  <si>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</si>
  <si>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</si>
  <si>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</si>
  <si>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</si>
  <si>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</si>
  <si>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</si>
  <si>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</si>
  <si>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</si>
  <si>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</si>
  <si>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</si>
  <si>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</si>
  <si>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</si>
  <si>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</si>
  <si>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</si>
  <si>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</si>
  <si>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</si>
  <si>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</si>
  <si>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</si>
  <si>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</si>
  <si>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</si>
  <si>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</si>
  <si>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</si>
  <si>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</si>
  <si>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</si>
  <si>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</si>
  <si>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</si>
  <si>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</si>
  <si>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</si>
  <si>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</si>
  <si>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</si>
  <si>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</si>
  <si>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</si>
  <si>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</si>
  <si>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</si>
  <si>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</si>
  <si>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</si>
  <si>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</si>
  <si>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</si>
  <si>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</si>
  <si>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</si>
  <si>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</si>
  <si>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</si>
  <si>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</si>
  <si>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</si>
  <si>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</si>
  <si>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</si>
  <si>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</si>
  <si>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</si>
  <si>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</si>
  <si>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</si>
  <si>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</si>
  <si>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</si>
  <si>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</si>
  <si>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</si>
  <si>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</si>
  <si>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</si>
  <si>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</si>
  <si>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</si>
  <si>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</si>
  <si>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</si>
  <si>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</si>
  <si>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</si>
  <si>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</si>
  <si>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</si>
  <si>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</si>
  <si>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</si>
  <si>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</si>
  <si>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</si>
  <si>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</si>
  <si>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</si>
  <si>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</si>
  <si>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</si>
  <si>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</si>
  <si>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</si>
  <si>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</si>
  <si>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</si>
  <si>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</si>
  <si>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</si>
  <si>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</si>
  <si>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</si>
  <si>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</si>
  <si>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</si>
  <si>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</si>
  <si>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</si>
  <si>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</si>
  <si>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</si>
  <si>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</si>
  <si>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</si>
  <si>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</si>
  <si>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</si>
  <si>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</si>
  <si>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</si>
  <si>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</si>
  <si>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</si>
  <si>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</si>
  <si>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</si>
  <si>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</si>
  <si>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</si>
  <si>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</si>
  <si>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</si>
  <si>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</si>
  <si>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</si>
  <si>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</si>
  <si>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</si>
  <si>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</si>
  <si>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</si>
  <si>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</si>
  <si>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</si>
  <si>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</si>
  <si>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</si>
  <si>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</si>
  <si>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</si>
  <si>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</si>
  <si>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</si>
  <si>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</si>
  <si>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</si>
  <si>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</si>
  <si>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</si>
  <si>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</si>
  <si>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</si>
  <si>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</si>
  <si>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</si>
  <si>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</si>
  <si>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</si>
  <si>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</si>
  <si>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</si>
  <si>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</si>
  <si>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</si>
  <si>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</si>
  <si>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</si>
  <si>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</si>
  <si>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</si>
  <si>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</si>
  <si>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</si>
  <si>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</si>
  <si>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</si>
  <si>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</si>
  <si>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</si>
  <si>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</si>
  <si>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</si>
  <si>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</si>
  <si>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</si>
  <si>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</si>
  <si>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</si>
  <si>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</si>
  <si>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</si>
  <si>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</si>
  <si>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</si>
  <si>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</si>
  <si>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</si>
  <si>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</si>
  <si>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</si>
  <si>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</si>
  <si>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</si>
  <si>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</si>
  <si>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</si>
  <si>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</si>
  <si>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</si>
  <si>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</si>
  <si>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</si>
  <si>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</si>
  <si>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</si>
  <si>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</si>
  <si>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</si>
  <si>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</si>
  <si>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</si>
  <si>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</si>
  <si>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</si>
  <si>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</si>
  <si>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</si>
  <si>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</si>
  <si>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</si>
  <si>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</si>
  <si>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</si>
  <si>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</si>
  <si>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</si>
  <si>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</si>
  <si>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</si>
  <si>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</si>
  <si>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</si>
  <si>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</si>
  <si>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</si>
  <si>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</si>
  <si>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</si>
  <si>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</si>
  <si>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</si>
  <si>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</si>
  <si>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</si>
  <si>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</si>
  <si>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</si>
  <si>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</si>
  <si>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</si>
  <si>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</si>
  <si>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</si>
  <si>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</si>
  <si>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</si>
  <si>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</si>
  <si>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</si>
  <si>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</si>
  <si>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</si>
  <si>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</si>
  <si>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</si>
  <si>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</si>
  <si>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</si>
  <si>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</si>
  <si>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</si>
  <si>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</si>
  <si>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</si>
  <si>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</si>
  <si>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</si>
  <si>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</si>
  <si>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</si>
  <si>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</si>
  <si>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</si>
  <si>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</si>
  <si>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</si>
  <si>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</si>
  <si>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</si>
  <si>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</si>
  <si>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</si>
  <si>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</si>
  <si>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</si>
  <si>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</si>
  <si>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</si>
  <si>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</si>
  <si>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</si>
  <si>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</si>
  <si>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</si>
  <si>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</si>
  <si>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</si>
  <si>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</si>
  <si>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</si>
  <si>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</si>
  <si>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</si>
  <si>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</si>
  <si>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</si>
  <si>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</si>
  <si>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</si>
  <si>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</si>
  <si>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</si>
  <si>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</si>
  <si>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</si>
  <si>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</si>
  <si>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</si>
  <si>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</si>
  <si>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</si>
  <si>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</si>
  <si>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</si>
  <si>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</si>
  <si>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</si>
  <si>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</si>
  <si>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</si>
  <si>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</si>
  <si>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</si>
  <si>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</si>
  <si>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</si>
  <si>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</si>
  <si>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</si>
  <si>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</si>
  <si>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</si>
  <si>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</si>
  <si>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</si>
  <si>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</si>
  <si>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</si>
  <si>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</si>
  <si>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</si>
  <si>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</si>
  <si>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</si>
  <si>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</si>
  <si>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</si>
  <si>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</si>
  <si>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</si>
  <si>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</si>
  <si>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</si>
  <si>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</si>
  <si>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</si>
  <si>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</si>
  <si>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</si>
  <si>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</si>
  <si>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</si>
  <si>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</si>
  <si>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</si>
  <si>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</si>
  <si>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</si>
  <si>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</si>
  <si>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</si>
  <si>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</si>
  <si>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</si>
  <si>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</si>
  <si>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</si>
  <si>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</si>
  <si>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</si>
  <si>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</si>
  <si>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</si>
  <si>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</si>
  <si>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</si>
  <si>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</si>
  <si>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</si>
  <si>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</si>
  <si>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</si>
  <si>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</si>
  <si>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</si>
  <si>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</si>
  <si>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</si>
  <si>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</si>
  <si>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</si>
  <si>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</si>
  <si>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</si>
  <si>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</si>
  <si>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</si>
  <si>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</si>
  <si>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</si>
  <si>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</si>
  <si>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</si>
  <si>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</si>
  <si>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</si>
  <si>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</si>
  <si>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</si>
  <si>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</si>
  <si>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</si>
  <si>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</si>
  <si>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</si>
  <si>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</si>
  <si>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</si>
  <si>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</si>
  <si>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</si>
  <si>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</si>
  <si>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</si>
  <si>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</si>
  <si>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</si>
  <si>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</si>
  <si>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</si>
  <si>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</si>
  <si>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</si>
  <si>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</si>
  <si>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</si>
  <si>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</si>
  <si>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</si>
  <si>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</si>
  <si>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</si>
  <si>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</si>
  <si>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</si>
  <si>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</si>
  <si>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</si>
  <si>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</si>
  <si>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</si>
  <si>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</si>
  <si>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</si>
  <si>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</si>
  <si>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</si>
  <si>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</si>
  <si>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</si>
  <si>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</si>
  <si>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</si>
  <si>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</si>
  <si>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</si>
  <si>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</si>
  <si>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</si>
  <si>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</si>
  <si>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</si>
  <si>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</si>
  <si>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</si>
  <si>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</si>
  <si>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</si>
  <si>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</si>
  <si>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</si>
  <si>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</si>
  <si>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</si>
  <si>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</si>
  <si>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</si>
  <si>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</si>
  <si>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</si>
  <si>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</si>
  <si>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</si>
  <si>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</si>
  <si>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</si>
  <si>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</si>
  <si>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</si>
  <si>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</si>
  <si>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</si>
  <si>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</si>
  <si>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</si>
  <si>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</si>
  <si>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</si>
  <si>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</si>
  <si>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</si>
  <si>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</si>
  <si>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</si>
  <si>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</si>
  <si>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</si>
  <si>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</si>
  <si>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</si>
  <si>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</si>
  <si>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</si>
  <si>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</si>
  <si>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</si>
  <si>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</si>
  <si>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</si>
  <si>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</si>
  <si>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</si>
  <si>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</si>
  <si>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</si>
  <si>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</si>
  <si>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</si>
  <si>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</si>
  <si>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</si>
  <si>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</si>
  <si>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</si>
  <si>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</si>
  <si>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</si>
  <si>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</si>
  <si>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</si>
  <si>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</si>
  <si>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</si>
  <si>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</si>
  <si>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</si>
  <si>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</si>
  <si>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</si>
  <si>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</si>
  <si>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</si>
  <si>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</si>
  <si>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</si>
  <si>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</si>
  <si>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</si>
  <si>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</si>
  <si>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</si>
  <si>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</si>
  <si>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</si>
  <si>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</si>
  <si>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</si>
  <si>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</si>
  <si>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</si>
  <si>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</si>
  <si>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</si>
  <si>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</si>
  <si>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</si>
  <si>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</si>
  <si>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</si>
  <si>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</si>
  <si>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</si>
  <si>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</si>
  <si>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</si>
  <si>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</si>
  <si>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</si>
  <si>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</si>
  <si>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</si>
  <si>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</si>
  <si>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</si>
  <si>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</si>
  <si>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</si>
  <si>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</si>
  <si>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</si>
  <si>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</si>
  <si>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</si>
  <si>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</si>
  <si>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</si>
  <si>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</si>
  <si>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</si>
  <si>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</si>
  <si>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</si>
  <si>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</si>
  <si>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</si>
  <si>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</si>
  <si>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</si>
  <si>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</si>
  <si>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</si>
  <si>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</si>
  <si>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</si>
  <si>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</si>
  <si>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</si>
  <si>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</si>
  <si>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</si>
  <si>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</si>
  <si>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</si>
  <si>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</si>
  <si>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</si>
  <si>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</si>
  <si>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</si>
  <si>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</si>
  <si>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</si>
  <si>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</si>
  <si>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</si>
  <si>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</si>
  <si>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</si>
  <si>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</si>
  <si>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</si>
  <si>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</si>
  <si>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</si>
  <si>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</si>
  <si>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</si>
  <si>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</si>
  <si>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</si>
  <si>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</si>
  <si>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</si>
  <si>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</si>
  <si>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</si>
  <si>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</si>
  <si>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</si>
  <si>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</si>
  <si>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</si>
  <si>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</si>
  <si>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</si>
  <si>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</si>
  <si>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</si>
  <si>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</si>
  <si>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</si>
  <si>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</si>
  <si>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</si>
  <si>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</si>
  <si>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</si>
  <si>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</si>
  <si>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</si>
  <si>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</si>
  <si>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</si>
  <si>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</si>
  <si>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</si>
  <si>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</si>
  <si>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</si>
  <si>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</si>
  <si>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</si>
  <si>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</si>
  <si>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</si>
  <si>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</si>
  <si>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</si>
  <si>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</si>
  <si>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</si>
  <si>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</si>
  <si>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</si>
  <si>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</si>
  <si>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</si>
  <si>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</si>
  <si>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</si>
  <si>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</si>
  <si>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</si>
  <si>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</si>
  <si>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</si>
  <si>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</si>
  <si>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</si>
  <si>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</si>
  <si>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</si>
  <si>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</si>
  <si>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</si>
  <si>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</si>
  <si>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</si>
  <si>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</si>
  <si>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</si>
  <si>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</si>
  <si>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</si>
  <si>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</si>
  <si>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</si>
  <si>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</si>
  <si>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</si>
  <si>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</si>
  <si>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</si>
  <si>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</si>
  <si>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</si>
  <si>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</si>
  <si>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</si>
  <si>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</si>
  <si>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</si>
  <si>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</si>
  <si>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</si>
  <si>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</si>
  <si>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</si>
  <si>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</si>
  <si>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</si>
  <si>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</si>
  <si>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</si>
  <si>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</si>
  <si>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</si>
  <si>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</si>
  <si>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</si>
  <si>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</si>
  <si>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</si>
  <si>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</si>
  <si>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</si>
  <si>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</si>
  <si>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</si>
  <si>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</si>
  <si>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</si>
  <si>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</si>
  <si>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</si>
  <si>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</si>
  <si>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</si>
  <si>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</si>
  <si>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</si>
  <si>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</si>
  <si>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</si>
  <si>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</si>
  <si>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</si>
  <si>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</si>
  <si>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</si>
  <si>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</si>
  <si>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</si>
  <si>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</si>
  <si>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</si>
  <si>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</si>
  <si>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</si>
  <si>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</si>
  <si>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</si>
  <si>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</si>
  <si>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</si>
  <si>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</si>
  <si>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</si>
  <si>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</si>
  <si>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</si>
  <si>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</si>
  <si>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</si>
  <si>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</si>
  <si>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</si>
  <si>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</si>
  <si>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</si>
  <si>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</si>
  <si>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</si>
  <si>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</si>
  <si>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</si>
  <si>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</si>
  <si>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</si>
  <si>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</si>
  <si>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</si>
  <si>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</si>
  <si>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</si>
  <si>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</si>
  <si>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</si>
  <si>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</si>
  <si>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</si>
  <si>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</si>
  <si>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</si>
  <si>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</si>
  <si>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</si>
  <si>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</si>
  <si>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</si>
  <si>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</si>
  <si>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</si>
  <si>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</si>
  <si>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</si>
  <si>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</si>
  <si>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</si>
  <si>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</si>
  <si>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</si>
  <si>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</si>
  <si>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</si>
  <si>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</si>
  <si>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</si>
  <si>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</si>
  <si>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</si>
  <si>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</si>
  <si>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</si>
  <si>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</si>
  <si>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</si>
  <si>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</si>
  <si>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</si>
  <si>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</si>
  <si>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</si>
  <si>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</si>
  <si>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</si>
  <si>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</si>
  <si>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</si>
  <si>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</si>
  <si>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</si>
  <si>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</si>
  <si>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</si>
  <si>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</si>
  <si>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</si>
  <si>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</si>
  <si>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</si>
  <si>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</si>
  <si>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</si>
  <si>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</si>
  <si>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</si>
  <si>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</si>
  <si>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</si>
  <si>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</si>
  <si>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</si>
  <si>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</si>
  <si>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</si>
  <si>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</si>
  <si>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</si>
  <si>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</si>
  <si>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</si>
  <si>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</si>
  <si>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</si>
  <si>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</si>
  <si>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</si>
  <si>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</si>
  <si>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</si>
  <si>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</si>
  <si>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</si>
  <si>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</si>
  <si>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</si>
  <si>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</si>
  <si>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</si>
  <si>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</si>
  <si>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</si>
  <si>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</si>
  <si>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</si>
  <si>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</si>
  <si>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</si>
  <si>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</si>
  <si>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</si>
  <si>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</si>
  <si>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</si>
  <si>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</si>
  <si>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</si>
  <si>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</si>
  <si>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</si>
  <si>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</si>
  <si>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</si>
  <si>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</si>
  <si>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</si>
  <si>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</si>
  <si>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</si>
  <si>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</si>
  <si>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</si>
  <si>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</si>
  <si>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</si>
  <si>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</si>
  <si>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</si>
  <si>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</si>
  <si>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</si>
  <si>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</si>
  <si>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</si>
  <si>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</si>
  <si>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</si>
  <si>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</si>
  <si>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</si>
  <si>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</si>
  <si>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</si>
  <si>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</si>
  <si>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</si>
  <si>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</si>
  <si>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</si>
  <si>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</si>
  <si>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</si>
  <si>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</si>
  <si>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</si>
  <si>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</si>
  <si>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</si>
  <si>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</si>
  <si>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</si>
  <si>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</si>
  <si>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</si>
  <si>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</si>
  <si>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</si>
  <si>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</si>
  <si>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</si>
  <si>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</si>
  <si>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</si>
  <si>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</si>
  <si>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</si>
  <si>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</si>
  <si>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</si>
  <si>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</si>
  <si>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</si>
  <si>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</si>
  <si>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</si>
  <si>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</si>
  <si>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</si>
  <si>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</si>
  <si>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</si>
  <si>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</si>
  <si>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</si>
  <si>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</si>
  <si>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</si>
  <si>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</si>
  <si>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</si>
  <si>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</si>
  <si>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</si>
  <si>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</si>
  <si>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</si>
  <si>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</si>
  <si>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</si>
  <si>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</si>
  <si>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</si>
  <si>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</si>
  <si>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</si>
  <si>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</si>
  <si>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</si>
  <si>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</si>
  <si>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</si>
  <si>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</si>
  <si>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</si>
  <si>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</si>
  <si>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</si>
  <si>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</si>
  <si>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</si>
  <si>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</si>
  <si>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</si>
  <si>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</si>
  <si>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</si>
  <si>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</si>
  <si>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</si>
  <si>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</si>
  <si>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</si>
  <si>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</si>
  <si>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</si>
  <si>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</si>
  <si>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</si>
  <si>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</si>
  <si>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</si>
  <si>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</si>
  <si>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</si>
  <si>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</si>
  <si>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</si>
  <si>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</si>
  <si>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</si>
  <si>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</si>
  <si>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</si>
  <si>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</si>
  <si>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</si>
  <si>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</si>
  <si>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</si>
  <si>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</si>
  <si>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</si>
  <si>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</si>
  <si>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</si>
  <si>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</si>
  <si>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</si>
  <si>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</si>
  <si>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</si>
  <si>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</si>
  <si>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</si>
  <si>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</si>
  <si>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</si>
  <si>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</si>
  <si>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</si>
  <si>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</si>
  <si>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</si>
  <si>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</si>
  <si>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</si>
  <si>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</si>
  <si>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</si>
  <si>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</si>
  <si>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</si>
  <si>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</si>
  <si>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</si>
  <si>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</si>
  <si>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</si>
  <si>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</si>
  <si>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</si>
  <si>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</si>
  <si>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</si>
  <si>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</si>
  <si>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</si>
  <si>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</si>
  <si>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</si>
  <si>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</si>
  <si>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</si>
  <si>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</si>
  <si>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</si>
  <si>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</si>
  <si>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</si>
  <si>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</si>
  <si>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</si>
  <si>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</si>
  <si>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</si>
  <si>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</si>
  <si>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</si>
  <si>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</si>
  <si>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</si>
  <si>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</si>
  <si>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</si>
  <si>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</si>
  <si>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</si>
  <si>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</si>
  <si>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</si>
  <si>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</si>
  <si>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</si>
  <si>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</si>
  <si>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</si>
  <si>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</si>
  <si>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</si>
  <si>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</si>
  <si>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</si>
  <si>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</si>
  <si>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</si>
  <si>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</si>
  <si>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</si>
  <si>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</si>
  <si>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</si>
  <si>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</si>
  <si>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</si>
  <si>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</si>
  <si>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</si>
  <si>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</si>
  <si>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</si>
  <si>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</si>
  <si>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</si>
  <si>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</si>
  <si>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</si>
  <si>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</si>
  <si>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</si>
  <si>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</si>
  <si>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</si>
  <si>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</si>
  <si>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</si>
  <si>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</si>
  <si>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</si>
  <si>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</si>
  <si>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</si>
  <si>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</si>
  <si>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</si>
  <si>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</si>
  <si>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</si>
  <si>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</si>
  <si>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</si>
  <si>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</si>
  <si>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</si>
  <si>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</si>
  <si>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</si>
  <si>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</si>
  <si>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</si>
  <si>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</si>
  <si>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</si>
  <si>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</si>
  <si>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</si>
  <si>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</si>
  <si>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</si>
  <si>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</si>
  <si>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</si>
  <si>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</si>
  <si>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</si>
  <si>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</si>
  <si>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</si>
  <si>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</si>
  <si>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</si>
  <si>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</si>
  <si>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</si>
  <si>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</si>
  <si>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</si>
  <si>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</si>
  <si>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</si>
  <si>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</si>
  <si>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</si>
  <si>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</si>
  <si>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</si>
  <si>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</si>
  <si>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</si>
  <si>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</si>
  <si>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</si>
  <si>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</si>
  <si>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</si>
  <si>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</si>
  <si>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</si>
  <si>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</si>
  <si>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</si>
  <si>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</si>
  <si>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</si>
  <si>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</si>
  <si>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</si>
  <si>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</si>
  <si>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</si>
  <si>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</si>
  <si>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</si>
  <si>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</si>
  <si>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</si>
  <si>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</si>
  <si>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</si>
  <si>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</si>
  <si>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</si>
  <si>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</si>
  <si>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</si>
  <si>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</si>
  <si>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</si>
  <si>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</si>
  <si>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</si>
  <si>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</si>
  <si>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</si>
  <si>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</si>
  <si>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</si>
  <si>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</si>
  <si>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</si>
  <si>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</si>
  <si>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</si>
  <si>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</si>
  <si>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</si>
  <si>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</si>
  <si>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</si>
  <si>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</si>
  <si>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</si>
  <si>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</si>
  <si>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</si>
  <si>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</si>
  <si>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</si>
  <si>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</si>
  <si>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</si>
  <si>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</si>
  <si>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</si>
  <si>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</si>
  <si>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</si>
  <si>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</si>
  <si>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</si>
  <si>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</si>
  <si>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</si>
  <si>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</si>
  <si>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</si>
  <si>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</si>
  <si>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</si>
  <si>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</si>
  <si>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</si>
  <si>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</si>
  <si>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</si>
  <si>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</si>
  <si>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</si>
  <si>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</si>
  <si>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</si>
  <si>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</si>
  <si>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</si>
  <si>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</si>
  <si>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</si>
  <si>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</si>
  <si>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</si>
  <si>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</si>
  <si>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</si>
  <si>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</si>
  <si>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</si>
  <si>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</si>
  <si>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</si>
  <si>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</si>
  <si>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</si>
  <si>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</si>
  <si>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</si>
  <si>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</si>
  <si>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</si>
  <si>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</si>
  <si>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</si>
  <si>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</si>
  <si>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</si>
  <si>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</si>
  <si>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</si>
  <si>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</si>
  <si>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</si>
  <si>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</si>
  <si>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</si>
  <si>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</si>
  <si>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</si>
  <si>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</si>
  <si>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</si>
  <si>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</si>
  <si>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</si>
  <si>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</si>
  <si>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</si>
  <si>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</si>
  <si>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</si>
  <si>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</si>
  <si>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</si>
  <si>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</si>
  <si>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</si>
  <si>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</si>
  <si>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</si>
  <si>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</si>
  <si>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</si>
  <si>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</si>
  <si>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</si>
  <si>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</si>
  <si>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</si>
  <si>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</si>
  <si>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</si>
  <si>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</si>
  <si>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</si>
  <si>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</si>
  <si>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</si>
  <si>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</si>
  <si>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</si>
  <si>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</si>
  <si>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</si>
  <si>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</si>
  <si>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</si>
  <si>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</si>
  <si>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</si>
  <si>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</si>
  <si>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</si>
  <si>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</si>
  <si>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</si>
  <si>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</si>
  <si>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</si>
  <si>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</si>
  <si>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</si>
  <si>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</si>
  <si>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</si>
  <si>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</si>
  <si>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</si>
  <si>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</si>
  <si>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</si>
  <si>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</si>
  <si>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</si>
  <si>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</si>
  <si>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</si>
  <si>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</si>
  <si>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</si>
  <si>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</si>
  <si>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</si>
  <si>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</si>
  <si>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</si>
  <si>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</si>
  <si>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</si>
  <si>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</si>
  <si>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</si>
  <si>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</si>
  <si>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</si>
  <si>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</si>
  <si>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</si>
  <si>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</si>
  <si>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</si>
  <si>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</si>
  <si>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</si>
  <si>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</si>
  <si>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</si>
  <si>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</si>
  <si>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</si>
  <si>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</si>
  <si>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</si>
  <si>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</si>
  <si>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</si>
  <si>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</si>
  <si>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</si>
  <si>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</si>
  <si>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</si>
  <si>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</si>
  <si>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</si>
  <si>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</si>
  <si>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</si>
  <si>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</si>
  <si>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</si>
  <si>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</si>
  <si>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</si>
  <si>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</si>
  <si>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</si>
  <si>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</si>
  <si>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</si>
  <si>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</si>
  <si>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</si>
  <si>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</si>
  <si>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</si>
  <si>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</si>
  <si>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</si>
  <si>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</si>
  <si>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</si>
  <si>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</si>
  <si>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</si>
  <si>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</si>
  <si>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</si>
  <si>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</si>
  <si>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</si>
  <si>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</si>
  <si>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</si>
  <si>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</si>
  <si>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</si>
  <si>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</si>
  <si>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</si>
  <si>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</si>
  <si>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</si>
  <si>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</si>
  <si>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</si>
  <si>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</si>
  <si>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</si>
  <si>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</si>
  <si>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</si>
  <si>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</si>
  <si>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</si>
  <si>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</si>
  <si>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</si>
  <si>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</si>
  <si>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</si>
  <si>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</si>
  <si>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</si>
  <si>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</si>
  <si>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</si>
  <si>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</si>
  <si>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</si>
  <si>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</si>
  <si>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</si>
  <si>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</si>
  <si>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</si>
  <si>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</si>
  <si>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</si>
  <si>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</si>
  <si>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</si>
  <si>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</si>
  <si>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</si>
  <si>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</si>
  <si>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</si>
  <si>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</si>
  <si>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</si>
  <si>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</si>
  <si>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</si>
  <si>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</si>
  <si>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</si>
  <si>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</si>
  <si>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</si>
  <si>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</si>
  <si>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</si>
  <si>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</si>
  <si>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</si>
  <si>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</si>
  <si>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</si>
  <si>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</si>
  <si>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</si>
  <si>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</si>
  <si>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</si>
  <si>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</si>
  <si>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</si>
  <si>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</si>
  <si>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</si>
  <si>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</si>
  <si>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</si>
  <si>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</si>
  <si>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</si>
  <si>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</si>
  <si>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</si>
  <si>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</si>
  <si>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</si>
  <si>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</si>
  <si>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</si>
  <si>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</si>
  <si>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</si>
  <si>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</si>
  <si>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</si>
  <si>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</si>
  <si>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</si>
  <si>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</si>
  <si>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</si>
  <si>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</si>
  <si>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</si>
  <si>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</si>
  <si>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</si>
  <si>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</si>
  <si>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</si>
  <si>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</si>
  <si>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</si>
  <si>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</si>
  <si>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</si>
  <si>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</si>
  <si>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</si>
  <si>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</si>
  <si>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</si>
  <si>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</si>
  <si>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</si>
  <si>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</si>
  <si>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</si>
  <si>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</si>
  <si>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</si>
  <si>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</si>
  <si>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</si>
  <si>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</si>
  <si>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</si>
  <si>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</si>
  <si>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</si>
  <si>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</si>
  <si>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</si>
  <si>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</si>
  <si>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</si>
  <si>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</si>
  <si>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</si>
  <si>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</si>
  <si>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</si>
  <si>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</si>
  <si>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</si>
  <si>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</si>
  <si>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</si>
  <si>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</si>
  <si>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</si>
  <si>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</si>
  <si>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</si>
  <si>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</si>
  <si>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</si>
  <si>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</si>
  <si>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</si>
  <si>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</si>
  <si>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</si>
  <si>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</si>
  <si>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</si>
  <si>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</si>
  <si>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</si>
  <si>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</si>
  <si>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</si>
  <si>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</si>
  <si>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</si>
  <si>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</si>
  <si>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</si>
  <si>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</si>
  <si>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</si>
  <si>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</si>
  <si>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</si>
  <si>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</si>
  <si>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</si>
  <si>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</si>
  <si>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</si>
  <si>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</si>
  <si>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</si>
  <si>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</si>
  <si>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</si>
  <si>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</si>
  <si>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</si>
  <si>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</si>
  <si>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</si>
  <si>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</si>
  <si>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</si>
  <si>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</si>
  <si>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</si>
  <si>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</si>
  <si>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</si>
  <si>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</si>
  <si>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</si>
  <si>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</si>
  <si>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</si>
  <si>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</si>
  <si>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</si>
  <si>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</si>
  <si>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</si>
  <si>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</si>
  <si>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</si>
  <si>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</si>
  <si>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</si>
  <si>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</si>
  <si>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</si>
  <si>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</si>
  <si>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</si>
  <si>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</si>
  <si>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</si>
  <si>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</si>
  <si>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</si>
  <si>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</si>
  <si>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</si>
  <si>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</si>
  <si>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</si>
  <si>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</si>
  <si>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</si>
  <si>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</si>
  <si>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</si>
  <si>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</si>
  <si>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</si>
  <si>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</si>
  <si>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</si>
  <si>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</si>
  <si>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</si>
  <si>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</si>
  <si>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</si>
  <si>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</si>
  <si>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</si>
  <si>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</si>
  <si>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</si>
  <si>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</si>
  <si>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</si>
  <si>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</si>
  <si>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</si>
  <si>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</si>
  <si>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</si>
  <si>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</si>
  <si>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</si>
  <si>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</si>
  <si>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</si>
  <si>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</si>
  <si>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</si>
  <si>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</si>
  <si>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</si>
  <si>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</si>
  <si>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</si>
  <si>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</si>
  <si>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</si>
  <si>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</si>
  <si>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</si>
  <si>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</si>
  <si>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</si>
  <si>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</si>
  <si>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</si>
  <si>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</si>
  <si>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</si>
  <si>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</si>
  <si>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</si>
  <si>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</si>
  <si>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</si>
  <si>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</si>
  <si>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</si>
  <si>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</si>
  <si>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</si>
  <si>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</si>
  <si>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</si>
  <si>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</si>
  <si>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</si>
  <si>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</si>
  <si>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</si>
  <si>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</si>
  <si>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</si>
  <si>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</si>
  <si>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</si>
  <si>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</si>
  <si>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</si>
  <si>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</si>
  <si>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</si>
  <si>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</si>
  <si>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</si>
  <si>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</si>
  <si>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</si>
  <si>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</si>
  <si>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</si>
  <si>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</si>
  <si>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</si>
  <si>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</si>
  <si>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</si>
  <si>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</si>
  <si>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</si>
  <si>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</si>
  <si>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</si>
  <si>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</si>
  <si>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</si>
  <si>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</si>
  <si>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</si>
  <si>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</si>
  <si>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</si>
  <si>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</si>
  <si>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</si>
  <si>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</si>
  <si>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</si>
  <si>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</si>
  <si>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</si>
  <si>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</si>
  <si>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</si>
  <si>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</si>
  <si>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</si>
  <si>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</si>
  <si>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</si>
  <si>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</si>
  <si>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</si>
  <si>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</si>
  <si>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</si>
  <si>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</si>
  <si>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</si>
  <si>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</si>
  <si>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</si>
  <si>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</si>
  <si>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</si>
  <si>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</si>
  <si>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</si>
  <si>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</si>
  <si>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</si>
  <si>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</si>
  <si>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</si>
  <si>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</si>
  <si>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</si>
  <si>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</si>
  <si>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</si>
  <si>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</si>
  <si>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</si>
  <si>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</si>
  <si>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</si>
  <si>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</si>
  <si>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</si>
  <si>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</si>
  <si>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</si>
  <si>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</si>
  <si>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</si>
  <si>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</si>
  <si>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</si>
  <si>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</si>
  <si>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</si>
  <si>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</si>
  <si>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</si>
  <si>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</si>
  <si>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</si>
  <si>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</si>
  <si>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</si>
  <si>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</si>
  <si>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</si>
  <si>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</si>
  <si>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</si>
  <si>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</si>
  <si>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</si>
  <si>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</si>
  <si>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</si>
  <si>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</si>
  <si>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</si>
  <si>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</si>
  <si>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</si>
  <si>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</si>
  <si>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</si>
  <si>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</si>
  <si>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</si>
  <si>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</si>
  <si>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</si>
  <si>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</si>
  <si>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</si>
  <si>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</si>
  <si>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</si>
  <si>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</si>
  <si>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</si>
  <si>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</si>
  <si>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</si>
  <si>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</si>
  <si>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</si>
  <si>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</si>
  <si>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</si>
  <si>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</si>
  <si>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</si>
  <si>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</si>
  <si>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</si>
  <si>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</si>
  <si>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</si>
  <si>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</si>
  <si>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</si>
  <si>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</si>
  <si>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</si>
  <si>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</si>
  <si>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</si>
  <si>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</si>
  <si>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</si>
  <si>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</si>
  <si>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</si>
  <si>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</si>
  <si>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</si>
  <si>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</si>
  <si>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</si>
  <si>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</si>
  <si>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</si>
  <si>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</si>
  <si>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</si>
  <si>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</si>
  <si>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</si>
  <si>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</si>
  <si>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</si>
  <si>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</si>
  <si>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</si>
  <si>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</si>
  <si>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</si>
  <si>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</si>
  <si>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</si>
  <si>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</si>
  <si>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</si>
  <si>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</si>
  <si>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</si>
  <si>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</si>
  <si>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</si>
  <si>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</si>
  <si>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</si>
  <si>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</si>
  <si>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</si>
  <si>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</si>
  <si>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</si>
  <si>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</si>
  <si>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</si>
  <si>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</si>
  <si>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</si>
  <si>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</si>
  <si>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</si>
  <si>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</si>
  <si>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</si>
  <si>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</si>
  <si>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</si>
  <si>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</si>
  <si>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</si>
  <si>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</si>
  <si>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</si>
  <si>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</si>
  <si>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</si>
  <si>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</si>
  <si>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</si>
  <si>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</si>
  <si>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</si>
  <si>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</si>
  <si>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</si>
  <si>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</si>
  <si>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</si>
  <si>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</si>
  <si>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</si>
  <si>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</si>
  <si>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</si>
  <si>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</si>
  <si>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</si>
  <si>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</si>
  <si>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</si>
  <si>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</si>
  <si>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</si>
  <si>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</si>
  <si>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</si>
  <si>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</si>
  <si>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</si>
  <si>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</si>
  <si>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</si>
  <si>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</si>
  <si>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</si>
  <si>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</si>
  <si>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</si>
  <si>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</si>
  <si>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</si>
  <si>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</si>
  <si>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</si>
  <si>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</si>
  <si>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</si>
  <si>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</si>
  <si>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</si>
  <si>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</si>
  <si>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</si>
  <si>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</si>
  <si>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</si>
  <si>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</si>
  <si>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</si>
  <si>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</si>
  <si>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</si>
  <si>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</si>
  <si>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</si>
  <si>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</si>
  <si>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</si>
  <si>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</si>
  <si>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</si>
  <si>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</si>
  <si>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</si>
  <si>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</si>
  <si>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</si>
  <si>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</si>
  <si>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</si>
  <si>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</si>
  <si>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</si>
  <si>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</si>
  <si>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</si>
  <si>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</si>
  <si>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</si>
  <si>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</si>
  <si>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</si>
  <si>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</si>
  <si>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</si>
  <si>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</si>
  <si>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</si>
  <si>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</si>
  <si>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</si>
  <si>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</si>
  <si>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</si>
  <si>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</si>
  <si>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</si>
  <si>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</si>
  <si>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</si>
  <si>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</si>
  <si>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</si>
  <si>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</si>
  <si>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</si>
  <si>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</si>
  <si>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</si>
  <si>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</si>
  <si>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</si>
  <si>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</si>
  <si>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</si>
  <si>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</si>
  <si>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</si>
  <si>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</si>
  <si>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</si>
  <si>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</si>
  <si>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</si>
  <si>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</si>
  <si>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</si>
  <si>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</si>
  <si>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</si>
  <si>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</si>
  <si>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</si>
  <si>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</si>
  <si>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</si>
  <si>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</si>
  <si>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</si>
  <si>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</si>
  <si>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</si>
  <si>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</si>
  <si>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</si>
  <si>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</si>
  <si>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</si>
  <si>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</si>
  <si>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</si>
  <si>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</si>
  <si>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</si>
  <si>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</si>
  <si>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</si>
  <si>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</si>
  <si>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</si>
  <si>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</si>
  <si>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</si>
  <si>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</si>
  <si>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</si>
  <si>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</si>
  <si>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</si>
  <si>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</si>
  <si>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</si>
  <si>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</si>
  <si>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</si>
  <si>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</si>
  <si>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</si>
  <si>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</si>
  <si>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</si>
  <si>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</si>
  <si>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</si>
  <si>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</si>
  <si>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</si>
  <si>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</si>
  <si>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</si>
  <si>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</si>
  <si>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</si>
  <si>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</si>
  <si>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</si>
  <si>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</si>
  <si>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</si>
  <si>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</si>
  <si>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</si>
  <si>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</si>
  <si>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</si>
  <si>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</si>
  <si>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</si>
  <si>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</si>
  <si>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</si>
  <si>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</si>
  <si>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</si>
  <si>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</si>
  <si>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</si>
  <si>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</si>
  <si>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</si>
  <si>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</si>
  <si>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</si>
  <si>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</si>
  <si>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</si>
  <si>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</si>
  <si>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</si>
  <si>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</si>
  <si>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</si>
  <si>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</si>
  <si>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</si>
  <si>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</si>
  <si>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</si>
  <si>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</si>
  <si>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</si>
  <si>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</si>
  <si>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</si>
  <si>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</si>
  <si>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</si>
  <si>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</si>
  <si>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</si>
  <si>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</si>
  <si>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</si>
  <si>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</si>
  <si>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</si>
  <si>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</si>
  <si>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</si>
  <si>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</si>
  <si>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</si>
  <si>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</si>
  <si>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</si>
  <si>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</si>
  <si>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</si>
  <si>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</si>
  <si>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</si>
  <si>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</si>
  <si>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</si>
  <si>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</si>
  <si>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</si>
  <si>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</si>
  <si>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</si>
  <si>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</si>
  <si>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</si>
  <si>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</si>
  <si>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</si>
  <si>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</si>
  <si>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</si>
  <si>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</si>
  <si>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</si>
  <si>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</si>
  <si>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</si>
  <si>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</si>
  <si>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</si>
  <si>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</si>
  <si>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</si>
  <si>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</si>
  <si>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</si>
  <si>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</si>
  <si>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</si>
  <si>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</si>
  <si>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</si>
  <si>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</si>
  <si>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</si>
  <si>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</si>
  <si>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</si>
  <si>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</si>
  <si>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</si>
  <si>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</si>
  <si>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</si>
  <si>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</si>
  <si>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</si>
  <si>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</si>
  <si>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</si>
  <si>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</si>
  <si>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</si>
  <si>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</si>
  <si>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</si>
  <si>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</si>
  <si>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</si>
  <si>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</si>
  <si>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</si>
  <si>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</si>
  <si>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</si>
  <si>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</si>
  <si>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</si>
  <si>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</si>
  <si>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</si>
  <si>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</si>
  <si>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</si>
  <si>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</si>
  <si>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</si>
  <si>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</si>
  <si>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</si>
  <si>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</si>
  <si>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</si>
  <si>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</si>
  <si>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</si>
  <si>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</si>
  <si>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</si>
  <si>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</si>
  <si>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</si>
  <si>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</si>
  <si>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</si>
  <si>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</si>
  <si>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</si>
  <si>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</si>
  <si>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</si>
  <si>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</si>
  <si>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</si>
  <si>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</si>
  <si>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</si>
  <si>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</si>
  <si>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</si>
  <si>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</si>
  <si>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</si>
  <si>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</si>
  <si>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</si>
  <si>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</si>
  <si>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</si>
  <si>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</si>
  <si>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</si>
  <si>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</si>
  <si>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</si>
  <si>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</si>
  <si>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</si>
  <si>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</si>
  <si>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</si>
  <si>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</si>
  <si>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</si>
  <si>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</si>
  <si>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</si>
  <si>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</si>
  <si>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</si>
  <si>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</si>
  <si>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</si>
  <si>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</si>
  <si>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</si>
  <si>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</si>
  <si>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</si>
  <si>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</si>
  <si>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</si>
  <si>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</si>
  <si>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</si>
  <si>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</si>
  <si>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</si>
  <si>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</si>
  <si>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</si>
  <si>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</si>
  <si>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</si>
  <si>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</si>
  <si>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</si>
  <si>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</si>
  <si>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</si>
  <si>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</si>
  <si>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</si>
  <si>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</si>
  <si>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</si>
  <si>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</si>
  <si>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</si>
  <si>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</si>
  <si>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</si>
  <si>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</si>
  <si>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</si>
  <si>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</si>
  <si>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</si>
  <si>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</si>
  <si>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</si>
  <si>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</si>
  <si>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</si>
  <si>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</si>
  <si>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</si>
  <si>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</si>
  <si>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</si>
  <si>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</si>
  <si>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</si>
  <si>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</si>
  <si>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</si>
  <si>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</si>
  <si>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</si>
  <si>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</si>
  <si>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</si>
  <si>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</si>
  <si>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</si>
  <si>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</si>
  <si>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</si>
  <si>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</si>
  <si>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</si>
  <si>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</si>
  <si>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</si>
  <si>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</si>
  <si>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</si>
  <si>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</si>
  <si>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</si>
  <si>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</si>
  <si>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</si>
  <si>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</si>
  <si>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</si>
  <si>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</si>
  <si>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</si>
  <si>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</si>
  <si>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</si>
  <si>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</si>
  <si>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</si>
  <si>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</si>
  <si>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</si>
  <si>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</si>
  <si>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</si>
  <si>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</si>
  <si>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</si>
  <si>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</si>
  <si>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</si>
  <si>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</si>
  <si>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</si>
  <si>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</si>
  <si>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</si>
  <si>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</si>
  <si>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</si>
  <si>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</si>
  <si>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</si>
  <si>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</si>
  <si>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</si>
  <si>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</si>
  <si>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</si>
  <si>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</si>
  <si>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</si>
  <si>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</si>
  <si>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</si>
  <si>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</si>
  <si>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</si>
  <si>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</si>
  <si>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</si>
  <si>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</si>
  <si>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</si>
  <si>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</si>
  <si>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</si>
  <si>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</si>
  <si>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</si>
  <si>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</si>
  <si>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</si>
  <si>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</si>
  <si>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</si>
  <si>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</si>
  <si>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</si>
  <si>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</si>
  <si>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</si>
  <si>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</si>
  <si>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</si>
  <si>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</si>
  <si>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</si>
  <si>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</si>
  <si>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</si>
  <si>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</si>
  <si>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</si>
  <si>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</si>
  <si>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</si>
  <si>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</si>
  <si>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</si>
  <si>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</si>
  <si>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</si>
  <si>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</si>
  <si>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</si>
  <si>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</si>
  <si>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</si>
  <si>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</si>
  <si>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</si>
  <si>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</si>
  <si>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</si>
  <si>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</si>
  <si>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</si>
  <si>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</si>
  <si>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</si>
  <si>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</si>
  <si>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</si>
  <si>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</si>
  <si>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</si>
  <si>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</si>
  <si>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</si>
  <si>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</si>
  <si>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</si>
  <si>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</si>
  <si>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</si>
  <si>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</si>
  <si>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</si>
  <si>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</si>
  <si>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</si>
  <si>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</si>
  <si>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</si>
  <si>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</si>
  <si>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</si>
  <si>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</si>
  <si>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</si>
  <si>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</si>
  <si>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</si>
  <si>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</si>
  <si>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</si>
  <si>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</si>
  <si>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</si>
  <si>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</si>
  <si>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</si>
  <si>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</si>
  <si>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</si>
  <si>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</si>
  <si>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</si>
  <si>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</si>
  <si>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</si>
  <si>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</si>
  <si>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</si>
  <si>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</si>
  <si>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</si>
  <si>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</si>
  <si>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</si>
  <si>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</si>
  <si>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</si>
  <si>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</si>
  <si>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</si>
  <si>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</si>
  <si>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</si>
  <si>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</si>
  <si>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</si>
  <si>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</si>
  <si>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</si>
  <si>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</si>
  <si>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</si>
  <si>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</si>
  <si>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</si>
  <si>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</si>
  <si>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</si>
  <si>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</si>
  <si>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</si>
  <si>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</si>
  <si>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</si>
  <si>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</si>
  <si>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</si>
  <si>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</si>
  <si>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</si>
  <si>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</si>
  <si>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</si>
  <si>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</si>
  <si>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</si>
  <si>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</si>
  <si>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</si>
  <si>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</si>
  <si>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</si>
  <si>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</si>
  <si>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</si>
  <si>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</si>
  <si>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</si>
  <si>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</si>
  <si>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</si>
  <si>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</si>
  <si>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</si>
  <si>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</si>
  <si>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</si>
  <si>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</si>
  <si>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</si>
  <si>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</si>
  <si>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</si>
  <si>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</si>
  <si>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</si>
  <si>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</si>
  <si>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</si>
  <si>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</si>
  <si>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</si>
  <si>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</si>
  <si>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</si>
  <si>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</si>
  <si>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</si>
  <si>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</si>
  <si>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</si>
  <si>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</si>
  <si>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</si>
  <si>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</si>
  <si>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</si>
  <si>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</si>
  <si>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</si>
  <si>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</si>
  <si>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</si>
  <si>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</si>
  <si>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</si>
  <si>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</si>
  <si>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</si>
  <si>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</si>
  <si>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</si>
  <si>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</si>
  <si>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</si>
  <si>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</si>
  <si>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</si>
  <si>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</si>
  <si>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</si>
  <si>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</si>
  <si>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</si>
  <si>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</si>
  <si>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</si>
  <si>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</si>
  <si>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</si>
  <si>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</si>
  <si>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</si>
  <si>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</si>
  <si>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</si>
  <si>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</si>
  <si>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</si>
  <si>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</si>
  <si>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</si>
  <si>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</si>
  <si>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</si>
  <si>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</si>
  <si>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</si>
  <si>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</si>
  <si>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</si>
  <si>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</si>
  <si>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</si>
  <si>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</si>
  <si>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</si>
  <si>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</si>
  <si>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</si>
  <si>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</si>
  <si>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</si>
  <si>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</si>
  <si>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</si>
  <si>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</si>
  <si>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</si>
  <si>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</si>
  <si>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</si>
  <si>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</si>
  <si>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</si>
  <si>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</si>
  <si>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</si>
  <si>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</si>
  <si>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</si>
  <si>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</si>
  <si>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</si>
  <si>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</si>
  <si>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</si>
  <si>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</si>
  <si>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</si>
  <si>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</si>
  <si>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</si>
  <si>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</si>
  <si>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</si>
  <si>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</si>
  <si>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</si>
  <si>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</si>
  <si>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</si>
  <si>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</si>
  <si>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</si>
  <si>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</si>
  <si>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</si>
  <si>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</si>
  <si>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</si>
  <si>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</si>
  <si>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</si>
  <si>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</si>
  <si>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</si>
  <si>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</si>
  <si>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</si>
  <si>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</si>
  <si>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</si>
  <si>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</si>
  <si>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</si>
  <si>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</si>
  <si>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</si>
  <si>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</si>
  <si>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</si>
  <si>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</si>
  <si>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</si>
  <si>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</si>
  <si>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</si>
  <si>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</si>
  <si>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</si>
  <si>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</si>
  <si>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</si>
  <si>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</si>
  <si>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</si>
  <si>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</si>
  <si>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</si>
  <si>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</si>
  <si>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</si>
  <si>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</si>
  <si>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</si>
  <si>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</si>
  <si>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</si>
  <si>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</si>
  <si>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</si>
  <si>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</si>
  <si>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</si>
  <si>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</si>
  <si>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</si>
  <si>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</si>
  <si>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</si>
  <si>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</si>
  <si>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</si>
  <si>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</si>
  <si>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</si>
  <si>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</si>
  <si>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</si>
  <si>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</si>
  <si>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</si>
  <si>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</si>
  <si>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</si>
  <si>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</si>
  <si>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</si>
  <si>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</si>
  <si>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</si>
  <si>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</si>
  <si>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</si>
  <si>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</si>
  <si>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</si>
  <si>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</si>
  <si>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</si>
  <si>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</si>
  <si>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</si>
  <si>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</si>
  <si>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</si>
  <si>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</si>
  <si>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</si>
  <si>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</si>
  <si>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</si>
  <si>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</si>
  <si>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</si>
  <si>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</si>
  <si>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</si>
  <si>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</si>
  <si>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</si>
  <si>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</si>
  <si>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</si>
  <si>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</si>
  <si>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</si>
  <si>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</si>
  <si>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</si>
  <si>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</si>
  <si>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</si>
  <si>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</si>
  <si>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</si>
  <si>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</si>
  <si>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</si>
  <si>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</si>
  <si>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</si>
  <si>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</si>
  <si>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</si>
  <si>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</si>
  <si>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</si>
  <si>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</si>
  <si>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</si>
  <si>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</si>
  <si>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</si>
  <si>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</si>
  <si>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</si>
  <si>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</si>
  <si>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</si>
  <si>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</si>
  <si>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</si>
  <si>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</si>
  <si>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</si>
  <si>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</si>
  <si>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</si>
  <si>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</si>
  <si>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</si>
  <si>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</si>
  <si>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</si>
  <si>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</si>
  <si>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</si>
  <si>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</si>
  <si>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</si>
  <si>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</si>
  <si>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</si>
  <si>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</si>
  <si>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</si>
  <si>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</si>
  <si>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</si>
  <si>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</si>
  <si>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</si>
  <si>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</si>
  <si>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</si>
  <si>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</si>
  <si>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</si>
  <si>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</si>
  <si>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</si>
  <si>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</si>
  <si>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</si>
  <si>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</si>
  <si>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</si>
  <si>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</si>
  <si>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</si>
  <si>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</si>
  <si>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</si>
  <si>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</si>
  <si>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</si>
  <si>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</si>
  <si>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</si>
  <si>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</si>
  <si>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</si>
  <si>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</si>
  <si>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</si>
  <si>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</si>
  <si>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</si>
  <si>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</si>
  <si>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</si>
  <si>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</si>
  <si>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</si>
  <si>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</si>
  <si>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</si>
  <si>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</si>
  <si>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</si>
  <si>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</si>
  <si>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</si>
  <si>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</si>
  <si>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</si>
  <si>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</si>
  <si>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</si>
  <si>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</si>
  <si>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</si>
  <si>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</si>
  <si>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</si>
  <si>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</si>
  <si>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</si>
  <si>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</si>
  <si>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</si>
  <si>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</si>
  <si>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</si>
  <si>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</si>
  <si>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</si>
  <si>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</si>
  <si>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</si>
  <si>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</si>
  <si>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</si>
  <si>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</si>
  <si>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</si>
  <si>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</si>
  <si>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</si>
  <si>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</si>
  <si>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</si>
  <si>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</si>
  <si>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</si>
  <si>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</si>
  <si>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</si>
  <si>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</si>
  <si>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</si>
  <si>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</si>
  <si>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</si>
  <si>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</si>
  <si>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</si>
  <si>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</si>
  <si>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</si>
  <si>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</si>
  <si>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</si>
  <si>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</si>
  <si>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</si>
  <si>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</si>
  <si>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</si>
  <si>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</si>
  <si>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</si>
  <si>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</si>
  <si>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</si>
  <si>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</si>
  <si>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</si>
  <si>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</si>
  <si>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</si>
  <si>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</si>
  <si>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</si>
  <si>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</si>
  <si>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</si>
  <si>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</si>
  <si>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</si>
  <si>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</si>
  <si>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</si>
  <si>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</si>
  <si>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</si>
  <si>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</si>
  <si>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</si>
  <si>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</si>
  <si>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</si>
  <si>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</si>
  <si>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</si>
  <si>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</si>
  <si>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</si>
  <si>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</si>
  <si>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</si>
  <si>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</si>
  <si>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</si>
  <si>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</si>
  <si>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</si>
  <si>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</si>
  <si>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</si>
  <si>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</si>
  <si>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</si>
  <si>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</si>
  <si>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</si>
  <si>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</si>
  <si>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</si>
  <si>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</si>
  <si>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</si>
  <si>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</si>
  <si>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</si>
  <si>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</si>
  <si>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</si>
  <si>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</si>
  <si>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</si>
  <si>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</si>
  <si>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</si>
  <si>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</si>
  <si>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</si>
  <si>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</si>
  <si>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</si>
  <si>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</si>
  <si>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</si>
  <si>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</si>
  <si>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</si>
  <si>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</si>
  <si>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</si>
  <si>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</si>
  <si>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</si>
  <si>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</si>
  <si>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</si>
  <si>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</si>
  <si>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</si>
  <si>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</si>
  <si>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</si>
  <si>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</si>
  <si>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</si>
  <si>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</si>
  <si>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</si>
  <si>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</si>
  <si>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</si>
  <si>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</si>
  <si>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</si>
  <si>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</si>
  <si>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</si>
  <si>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</si>
  <si>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</si>
  <si>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</si>
  <si>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</si>
  <si>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</si>
  <si>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</si>
  <si>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</si>
  <si>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</si>
  <si>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</si>
  <si>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</si>
  <si>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</si>
  <si>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</si>
  <si>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</si>
  <si>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</si>
  <si>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</si>
  <si>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</si>
  <si>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</si>
  <si>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</si>
  <si>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</si>
  <si>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</si>
  <si>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</si>
  <si>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</si>
  <si>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</si>
  <si>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</si>
  <si>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</si>
  <si>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</si>
  <si>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</si>
  <si>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</si>
  <si>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</si>
  <si>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</si>
  <si>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</si>
  <si>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</si>
  <si>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</si>
  <si>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</si>
  <si>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</si>
  <si>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</si>
  <si>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</si>
  <si>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</si>
  <si>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</si>
  <si>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</si>
  <si>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</si>
  <si>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</si>
  <si>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</si>
  <si>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</si>
  <si>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</si>
  <si>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</si>
  <si>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</si>
  <si>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</si>
  <si>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</si>
  <si>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</si>
  <si>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</si>
  <si>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</si>
  <si>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</si>
  <si>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</si>
  <si>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</si>
  <si>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</si>
  <si>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</si>
  <si>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</si>
  <si>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</si>
  <si>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</si>
  <si>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</si>
  <si>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</si>
  <si>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</si>
  <si>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</si>
  <si>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</si>
  <si>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</si>
  <si>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</si>
  <si>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</si>
  <si>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</si>
  <si>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</si>
  <si>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</si>
  <si>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</si>
  <si>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</si>
  <si>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</si>
  <si>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</si>
  <si>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</si>
  <si>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</si>
  <si>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</si>
  <si>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</si>
  <si>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</si>
  <si>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</si>
  <si>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</si>
  <si>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</si>
  <si>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</si>
  <si>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</si>
  <si>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</si>
  <si>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</si>
  <si>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</si>
  <si>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</si>
  <si>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</si>
  <si>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</si>
  <si>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</si>
  <si>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</si>
  <si>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</si>
  <si>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</si>
  <si>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</si>
  <si>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</si>
  <si>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</si>
  <si>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</si>
  <si>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</si>
  <si>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</si>
  <si>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</si>
  <si>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</si>
  <si>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</si>
  <si>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</si>
  <si>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</si>
  <si>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</si>
  <si>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</si>
  <si>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</si>
  <si>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</si>
  <si>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</si>
  <si>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</si>
  <si>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</si>
  <si>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</si>
  <si>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</si>
  <si>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</si>
  <si>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</si>
  <si>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</si>
  <si>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</si>
  <si>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</si>
  <si>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</si>
  <si>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</si>
  <si>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</si>
  <si>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</si>
  <si>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</si>
  <si>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</si>
  <si>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</si>
  <si>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</si>
  <si>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</si>
  <si>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</si>
  <si>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</si>
  <si>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</si>
  <si>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</si>
  <si>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</si>
  <si>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</si>
  <si>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</si>
  <si>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</si>
  <si>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</si>
  <si>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</si>
  <si>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</si>
  <si>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</si>
  <si>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</si>
  <si>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</si>
  <si>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</si>
  <si>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</si>
  <si>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</si>
  <si>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</si>
  <si>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</si>
  <si>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</si>
  <si>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</si>
  <si>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</si>
  <si>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</si>
  <si>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</si>
  <si>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</si>
  <si>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</si>
  <si>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</si>
  <si>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</si>
  <si>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</si>
  <si>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</si>
  <si>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</si>
  <si>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</si>
  <si>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</si>
  <si>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</si>
  <si>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</si>
  <si>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</si>
  <si>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</si>
  <si>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</si>
  <si>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</si>
  <si>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</si>
  <si>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</si>
  <si>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</si>
  <si>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</si>
  <si>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</si>
  <si>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</si>
  <si>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</si>
  <si>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</si>
  <si>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</si>
  <si>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</si>
  <si>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</si>
  <si>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</si>
  <si>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</si>
  <si>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</si>
  <si>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</si>
  <si>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</si>
  <si>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</si>
  <si>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</si>
  <si>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</si>
  <si>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</si>
  <si>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</si>
  <si>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</si>
  <si>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</si>
  <si>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</si>
  <si>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</si>
  <si>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</si>
  <si>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</si>
  <si>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</si>
  <si>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</si>
  <si>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</si>
  <si>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</si>
  <si>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</si>
  <si>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</si>
  <si>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</si>
  <si>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</si>
  <si>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</si>
  <si>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</si>
  <si>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</si>
  <si>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</si>
  <si>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</si>
  <si>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</si>
  <si>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</si>
  <si>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</si>
  <si>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</si>
  <si>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</si>
  <si>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</si>
  <si>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</si>
  <si>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</si>
  <si>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</si>
  <si>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</si>
  <si>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</si>
  <si>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</si>
  <si>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</si>
  <si>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</si>
  <si>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</si>
  <si>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</si>
  <si>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</si>
  <si>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</si>
  <si>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</si>
  <si>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</si>
  <si>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</si>
  <si>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</si>
  <si>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</si>
  <si>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</si>
  <si>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</si>
  <si>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</si>
  <si>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</si>
  <si>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</si>
  <si>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</si>
  <si>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</si>
  <si>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</si>
  <si>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</si>
  <si>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</si>
  <si>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</si>
  <si>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</si>
  <si>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</si>
  <si>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</si>
  <si>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</si>
  <si>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</si>
  <si>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</si>
  <si>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</si>
  <si>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</si>
  <si>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</si>
  <si>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</si>
  <si>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</si>
  <si>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</si>
  <si>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</si>
  <si>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</si>
  <si>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</si>
  <si>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</si>
  <si>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</si>
  <si>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</si>
  <si>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</si>
  <si>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</si>
  <si>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</si>
  <si>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</si>
  <si>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</si>
  <si>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</si>
  <si>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</si>
  <si>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</si>
  <si>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</si>
  <si>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</si>
  <si>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</si>
  <si>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</si>
  <si>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</si>
  <si>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</si>
  <si>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</si>
  <si>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</si>
  <si>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</si>
  <si>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</si>
  <si>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</si>
  <si>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</si>
  <si>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</si>
  <si>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</si>
  <si>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</si>
  <si>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</si>
  <si>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</si>
  <si>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</si>
  <si>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</si>
  <si>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</si>
  <si>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</si>
  <si>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</si>
  <si>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</si>
  <si>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</si>
  <si>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</si>
  <si>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</si>
  <si>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</si>
  <si>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</si>
  <si>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</si>
  <si>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</si>
  <si>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</si>
  <si>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</si>
  <si>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</si>
  <si>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</si>
  <si>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</si>
  <si>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</si>
  <si>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</si>
  <si>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</si>
  <si>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</si>
  <si>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</si>
  <si>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</si>
  <si>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</si>
  <si>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</si>
  <si>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</si>
  <si>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</si>
  <si>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</si>
  <si>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</si>
  <si>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</si>
  <si>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</si>
  <si>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</si>
  <si>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</si>
  <si>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</si>
  <si>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</si>
  <si>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</si>
  <si>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</si>
  <si>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</si>
  <si>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</si>
  <si>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</si>
  <si>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</si>
  <si>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</si>
  <si>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</si>
  <si>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</si>
  <si>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</si>
  <si>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</si>
  <si>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</si>
  <si>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</si>
  <si>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</si>
  <si>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</si>
  <si>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</si>
  <si>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</si>
  <si>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</si>
  <si>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</si>
  <si>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</si>
  <si>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</si>
  <si>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</si>
  <si>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</si>
  <si>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</si>
  <si>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</si>
  <si>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</si>
  <si>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</si>
  <si>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</si>
  <si>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</si>
  <si>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</si>
  <si>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</si>
  <si>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</si>
  <si>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</si>
  <si>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</si>
  <si>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</si>
  <si>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</si>
  <si>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</si>
  <si>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</si>
  <si>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</si>
  <si>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</si>
  <si>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</si>
  <si>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</si>
  <si>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</si>
  <si>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</si>
  <si>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</si>
  <si>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</si>
  <si>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</si>
  <si>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</si>
  <si>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</si>
  <si>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</si>
  <si>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</si>
  <si>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</si>
  <si>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</si>
  <si>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</si>
  <si>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</si>
  <si>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</si>
  <si>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</si>
  <si>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</si>
  <si>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</si>
  <si>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</si>
  <si>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</si>
  <si>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</si>
  <si>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</si>
  <si>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</si>
  <si>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</si>
  <si>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</si>
  <si>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</si>
  <si>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</si>
  <si>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</si>
  <si>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</si>
  <si>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</si>
  <si>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</si>
  <si>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</si>
  <si>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</si>
  <si>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</si>
  <si>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</si>
  <si>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</si>
  <si>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</si>
  <si>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</si>
  <si>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</si>
  <si>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</si>
  <si>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</si>
  <si>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</si>
  <si>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</si>
  <si>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</si>
  <si>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</si>
  <si>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</si>
  <si>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</si>
  <si>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</si>
  <si>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</si>
  <si>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</si>
  <si>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</si>
  <si>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</si>
  <si>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</si>
  <si>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</si>
  <si>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</si>
  <si>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</si>
  <si>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</si>
  <si>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</si>
  <si>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</si>
  <si>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</si>
  <si>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</si>
  <si>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</si>
  <si>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</si>
  <si>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</si>
  <si>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</si>
  <si>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</si>
  <si>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</si>
  <si>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</si>
  <si>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</si>
  <si>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</si>
  <si>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</si>
  <si>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</si>
  <si>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</si>
  <si>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</si>
  <si>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</si>
  <si>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</si>
  <si>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</si>
  <si>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</si>
  <si>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</si>
  <si>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</si>
  <si>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</si>
  <si>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</si>
  <si>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</si>
  <si>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</si>
  <si>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</si>
  <si>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</si>
  <si>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</si>
  <si>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</si>
  <si>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</si>
  <si>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</si>
  <si>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</si>
  <si>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</si>
  <si>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</si>
  <si>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</si>
  <si>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</si>
  <si>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</si>
  <si>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</si>
  <si>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</si>
  <si>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</si>
  <si>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</si>
  <si>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</si>
  <si>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</si>
  <si>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</si>
  <si>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</si>
  <si>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</si>
  <si>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</si>
  <si>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</si>
  <si>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</si>
  <si>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</si>
  <si>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</si>
  <si>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</si>
  <si>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</si>
  <si>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</si>
  <si>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</si>
  <si>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</si>
  <si>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</si>
  <si>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</si>
  <si>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</si>
  <si>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</si>
  <si>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</si>
  <si>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</si>
  <si>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</si>
  <si>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</si>
  <si>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</si>
  <si>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</si>
  <si>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</si>
  <si>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</si>
  <si>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</si>
  <si>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</si>
  <si>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</si>
  <si>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</si>
  <si>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</si>
  <si>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</si>
  <si>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</si>
  <si>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</si>
  <si>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</si>
  <si>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</si>
  <si>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</si>
  <si>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</si>
  <si>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</si>
  <si>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</si>
  <si>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</si>
  <si>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</si>
  <si>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</si>
  <si>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</si>
  <si>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</si>
  <si>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</si>
  <si>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</si>
  <si>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</si>
  <si>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</si>
  <si>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</si>
  <si>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</si>
  <si>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</si>
  <si>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</si>
  <si>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</si>
  <si>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</si>
  <si>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</si>
  <si>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</si>
  <si>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</si>
  <si>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</si>
  <si>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</si>
  <si>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</si>
  <si>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</si>
  <si>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</si>
  <si>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</si>
  <si>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</si>
  <si>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</si>
  <si>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</si>
  <si>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</si>
  <si>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</si>
  <si>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</si>
  <si>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</si>
  <si>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</si>
  <si>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</si>
  <si>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</si>
  <si>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</si>
  <si>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</si>
  <si>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</si>
  <si>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</si>
  <si>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</si>
  <si>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</si>
  <si>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</si>
  <si>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</si>
  <si>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</si>
  <si>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</si>
  <si>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</si>
  <si>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</si>
  <si>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</si>
  <si>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</si>
  <si>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</si>
  <si>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</si>
  <si>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</si>
  <si>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</si>
  <si>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</si>
  <si>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</si>
  <si>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</si>
  <si>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</si>
  <si>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</si>
  <si>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</si>
  <si>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</si>
  <si>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</si>
  <si>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</si>
  <si>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</si>
  <si>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</si>
  <si>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</si>
  <si>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</si>
  <si>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</si>
  <si>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</si>
  <si>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</si>
  <si>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</si>
  <si>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</si>
  <si>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</si>
  <si>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</si>
  <si>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</si>
  <si>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</si>
  <si>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</si>
  <si>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</si>
  <si>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</si>
  <si>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</si>
  <si>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</si>
  <si>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</si>
  <si>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</si>
  <si>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</si>
  <si>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</si>
  <si>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</si>
  <si>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</si>
  <si>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</si>
  <si>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</si>
  <si>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</si>
  <si>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</si>
  <si>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</si>
  <si>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</si>
  <si>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</si>
  <si>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</si>
  <si>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</si>
  <si>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</si>
  <si>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</si>
  <si>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</si>
  <si>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</si>
  <si>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</si>
  <si>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</si>
  <si>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</si>
  <si>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</si>
  <si>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</si>
  <si>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</si>
  <si>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</si>
  <si>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</si>
  <si>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</si>
  <si>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</si>
  <si>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</si>
  <si>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</si>
  <si>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</si>
  <si>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</si>
  <si>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</si>
  <si>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</si>
  <si>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</si>
  <si>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</si>
  <si>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</si>
  <si>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</si>
  <si>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</si>
  <si>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</si>
  <si>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</si>
  <si>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</si>
  <si>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</si>
  <si>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</si>
  <si>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</si>
  <si>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</si>
  <si>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</si>
  <si>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</si>
  <si>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</si>
  <si>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</si>
  <si>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</si>
  <si>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</si>
  <si>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</si>
  <si>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</si>
  <si>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</si>
  <si>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</si>
  <si>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</si>
  <si>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</si>
  <si>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</si>
  <si>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</si>
  <si>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</si>
  <si>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</si>
  <si>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</si>
  <si>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</si>
  <si>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</si>
  <si>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</si>
  <si>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</si>
  <si>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</si>
  <si>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</si>
  <si>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</si>
  <si>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</si>
  <si>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</si>
  <si>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</si>
  <si>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</si>
  <si>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</si>
  <si>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</si>
  <si>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</si>
  <si>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</si>
  <si>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</si>
  <si>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</si>
  <si>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</si>
  <si>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</si>
  <si>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</si>
  <si>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</si>
  <si>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</si>
  <si>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</si>
  <si>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</si>
  <si>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</si>
  <si>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</si>
  <si>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</si>
  <si>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</si>
  <si>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</si>
  <si>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</si>
  <si>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</si>
  <si>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</si>
  <si>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</si>
  <si>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</si>
  <si>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</si>
  <si>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</si>
  <si>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</si>
  <si>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</si>
  <si>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</si>
  <si>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</si>
  <si>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</si>
  <si>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</si>
  <si>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</si>
  <si>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</si>
  <si>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</si>
  <si>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</si>
  <si>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</si>
  <si>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</si>
  <si>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</si>
  <si>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</si>
  <si>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</si>
  <si>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</si>
  <si>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</si>
  <si>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</si>
  <si>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</si>
  <si>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</si>
  <si>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</si>
  <si>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</si>
  <si>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</si>
  <si>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</si>
  <si>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</si>
  <si>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</si>
  <si>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</si>
  <si>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</si>
  <si>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</si>
  <si>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</si>
  <si>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</si>
  <si>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</si>
  <si>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</si>
  <si>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</si>
  <si>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</si>
  <si>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</si>
  <si>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</si>
  <si>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</si>
  <si>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</si>
  <si>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</si>
  <si>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</si>
  <si>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</si>
  <si>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</si>
  <si>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</si>
  <si>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</si>
  <si>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</si>
  <si>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</si>
  <si>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</si>
  <si>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</si>
  <si>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</si>
  <si>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</si>
  <si>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</si>
  <si>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</si>
  <si>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</si>
  <si>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</si>
  <si>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</si>
  <si>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</si>
  <si>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</si>
  <si>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</si>
  <si>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</si>
  <si>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</si>
  <si>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</si>
  <si>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</si>
  <si>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</si>
  <si>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</si>
  <si>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</si>
  <si>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</si>
  <si>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</si>
  <si>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</si>
  <si>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</si>
  <si>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</si>
  <si>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</si>
  <si>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</si>
  <si>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</si>
  <si>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</si>
  <si>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</si>
  <si>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</si>
  <si>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</si>
  <si>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</si>
  <si>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</si>
  <si>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</si>
  <si>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</si>
  <si>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</si>
  <si>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</si>
  <si>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</si>
  <si>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</si>
  <si>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</si>
  <si>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</si>
  <si>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</si>
  <si>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</si>
  <si>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</si>
  <si>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</si>
  <si>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</si>
  <si>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</si>
  <si>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</si>
  <si>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</si>
  <si>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</si>
  <si>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</si>
  <si>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</si>
  <si>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</si>
  <si>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</si>
  <si>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</si>
  <si>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</si>
  <si>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</si>
  <si>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</si>
  <si>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</si>
  <si>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</si>
  <si>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</si>
  <si>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</si>
  <si>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</si>
  <si>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</si>
  <si>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</si>
  <si>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</si>
  <si>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</si>
  <si>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</si>
  <si>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</si>
  <si>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</si>
  <si>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</si>
  <si>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</si>
  <si>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</si>
  <si>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</si>
  <si>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</si>
  <si>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</si>
  <si>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</si>
  <si>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</si>
  <si>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</si>
  <si>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</si>
  <si>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</si>
  <si>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</si>
  <si>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</si>
  <si>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</si>
  <si>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</si>
  <si>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</si>
  <si>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</si>
  <si>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</si>
  <si>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</si>
  <si>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</si>
  <si>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</si>
  <si>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</si>
  <si>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</si>
  <si>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</si>
  <si>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</si>
  <si>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</si>
  <si>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</si>
  <si>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</si>
  <si>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</si>
  <si>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</si>
  <si>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</si>
  <si>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</si>
  <si>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</si>
  <si>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</si>
  <si>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</si>
  <si>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</si>
  <si>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</si>
  <si>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</si>
  <si>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</si>
  <si>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</si>
  <si>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</si>
  <si>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</si>
  <si>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</si>
  <si>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</si>
  <si>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</si>
  <si>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</si>
  <si>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</si>
  <si>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</si>
  <si>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</si>
  <si>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</si>
  <si>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</si>
  <si>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</si>
  <si>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</si>
  <si>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</si>
  <si>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</si>
  <si>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</si>
  <si>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</si>
  <si>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</si>
  <si>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</si>
  <si>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</si>
  <si>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</si>
  <si>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</si>
  <si>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</si>
  <si>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</si>
  <si>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</si>
  <si>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</si>
  <si>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</si>
  <si>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</si>
  <si>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</si>
  <si>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</si>
  <si>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</si>
  <si>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</si>
  <si>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</si>
  <si>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</si>
  <si>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</si>
  <si>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</si>
  <si>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</si>
  <si>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</si>
  <si>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</si>
  <si>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</si>
  <si>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</si>
  <si>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</si>
  <si>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</si>
  <si>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</si>
  <si>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</si>
  <si>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</si>
  <si>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</si>
  <si>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</si>
  <si>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</si>
  <si>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</si>
  <si>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</si>
  <si>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</si>
  <si>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</si>
  <si>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</si>
  <si>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</si>
  <si>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</si>
  <si>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</si>
  <si>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</si>
  <si>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</si>
  <si>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</si>
  <si>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</si>
  <si>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</si>
  <si>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</si>
  <si>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</si>
  <si>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</si>
  <si>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</si>
  <si>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</si>
  <si>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</si>
  <si>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</si>
  <si>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</si>
  <si>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</si>
  <si>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</si>
  <si>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</si>
  <si>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</si>
  <si>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</si>
  <si>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</si>
  <si>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</si>
  <si>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</si>
  <si>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</si>
  <si>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</si>
  <si>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</si>
  <si>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</si>
  <si>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</si>
  <si>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</si>
  <si>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</si>
  <si>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</si>
  <si>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</si>
  <si>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</si>
  <si>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</si>
  <si>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</si>
  <si>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</si>
  <si>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</si>
  <si>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</si>
  <si>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</si>
  <si>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</si>
  <si>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</si>
  <si>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</si>
  <si>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</si>
  <si>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</si>
  <si>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</si>
  <si>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</si>
  <si>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</si>
  <si>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</si>
  <si>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</si>
  <si>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</si>
  <si>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</si>
  <si>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</si>
  <si>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</si>
  <si>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</si>
  <si>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</si>
  <si>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</si>
  <si>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</si>
  <si>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</si>
  <si>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</si>
  <si>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</si>
  <si>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</si>
  <si>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</si>
  <si>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</si>
  <si>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</si>
  <si>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</si>
  <si>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</si>
  <si>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</si>
  <si>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</si>
  <si>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</si>
  <si>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</si>
  <si>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</si>
  <si>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</si>
  <si>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</si>
  <si>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</si>
  <si>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</si>
  <si>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</si>
  <si>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</si>
  <si>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</si>
  <si>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</si>
  <si>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</si>
  <si>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</si>
  <si>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</si>
  <si>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</si>
  <si>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</si>
  <si>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</si>
  <si>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</si>
  <si>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</si>
  <si>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</si>
  <si>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</si>
  <si>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</si>
  <si>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</si>
  <si>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</si>
  <si>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</si>
  <si>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</si>
  <si>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</si>
  <si>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</si>
  <si>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</si>
  <si>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</si>
  <si>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</si>
  <si>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</si>
  <si>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</si>
  <si>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</si>
  <si>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</si>
  <si>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</si>
  <si>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</si>
  <si>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</si>
  <si>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</si>
  <si>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</si>
  <si>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</si>
  <si>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</si>
  <si>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</si>
  <si>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</si>
  <si>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</si>
  <si>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</si>
  <si>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</si>
  <si>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</si>
  <si>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</si>
  <si>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</si>
  <si>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</si>
  <si>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</si>
  <si>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</si>
  <si>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</si>
  <si>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</si>
  <si>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</si>
  <si>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</si>
  <si>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</si>
  <si>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</si>
  <si>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</si>
  <si>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</si>
  <si>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</si>
  <si>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</si>
  <si>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</si>
  <si>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</si>
  <si>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</si>
  <si>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</si>
  <si>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</si>
  <si>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</si>
  <si>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</si>
  <si>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</si>
  <si>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</si>
  <si>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</si>
  <si>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</si>
  <si>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</si>
  <si>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</si>
  <si>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</si>
  <si>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</si>
  <si>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</si>
  <si>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</si>
  <si>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</si>
  <si>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</si>
  <si>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</si>
  <si>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</si>
  <si>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</si>
  <si>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</si>
  <si>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</si>
  <si>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</si>
  <si>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</si>
  <si>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</si>
  <si>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</si>
  <si>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</si>
  <si>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</si>
  <si>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</si>
  <si>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</si>
  <si>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</si>
  <si>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</si>
  <si>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</si>
  <si>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</si>
  <si>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</si>
  <si>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</si>
  <si>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</si>
  <si>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</si>
  <si>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</si>
  <si>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</si>
  <si>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</si>
  <si>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</si>
  <si>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</si>
  <si>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</si>
  <si>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</si>
  <si>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</si>
  <si>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</si>
  <si>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</si>
  <si>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</si>
  <si>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</si>
  <si>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</si>
  <si>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</si>
  <si>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</si>
  <si>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</si>
  <si>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</si>
  <si>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</si>
  <si>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</si>
  <si>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</si>
  <si>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</si>
  <si>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</si>
  <si>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</si>
  <si>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</si>
  <si>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</si>
  <si>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</si>
  <si>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</si>
  <si>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</si>
  <si>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</si>
  <si>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</si>
  <si>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</si>
  <si>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</si>
  <si>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</si>
  <si>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</si>
  <si>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</si>
  <si>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</si>
  <si>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</si>
  <si>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</si>
  <si>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</si>
  <si>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</si>
  <si>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</si>
  <si>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</si>
  <si>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</si>
  <si>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</si>
  <si>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</si>
  <si>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</si>
  <si>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</si>
  <si>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</si>
  <si>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</si>
  <si>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</si>
  <si>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</si>
  <si>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</si>
  <si>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</si>
  <si>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</si>
  <si>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</si>
  <si>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</si>
  <si>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</si>
  <si>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</si>
  <si>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</si>
  <si>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</si>
  <si>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</si>
  <si>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</si>
  <si>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</si>
  <si>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</si>
  <si>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</si>
  <si>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</si>
  <si>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</si>
  <si>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</si>
  <si>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</si>
  <si>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</si>
  <si>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</si>
  <si>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</si>
  <si>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</si>
  <si>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</si>
  <si>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</si>
  <si>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</si>
  <si>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</si>
  <si>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</si>
  <si>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</si>
  <si>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</si>
  <si>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</si>
  <si>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</si>
  <si>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</si>
  <si>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</si>
  <si>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</si>
  <si>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</si>
  <si>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</si>
  <si>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</si>
  <si>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</si>
  <si>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</si>
  <si>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</si>
  <si>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</si>
  <si>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</si>
  <si>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</si>
  <si>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</si>
  <si>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</si>
  <si>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</si>
  <si>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</si>
  <si>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</si>
  <si>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</si>
  <si>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</si>
  <si>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</si>
  <si>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</si>
  <si>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</si>
  <si>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</si>
  <si>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</si>
  <si>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</si>
  <si>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</si>
  <si>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</si>
  <si>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</si>
  <si>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</si>
  <si>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</si>
  <si>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</si>
  <si>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</si>
  <si>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</si>
  <si>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</si>
  <si>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</si>
  <si>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</si>
  <si>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</si>
  <si>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</si>
  <si>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</si>
  <si>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</si>
  <si>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</si>
  <si>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</si>
  <si>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</si>
  <si>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</si>
  <si>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</si>
  <si>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</si>
  <si>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</si>
  <si>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</si>
  <si>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</si>
  <si>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</si>
  <si>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</si>
  <si>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</si>
  <si>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</si>
  <si>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</si>
  <si>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</si>
  <si>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</si>
  <si>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</si>
  <si>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</si>
  <si>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</si>
  <si>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</si>
  <si>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</si>
  <si>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</si>
  <si>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</si>
  <si>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</si>
  <si>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</si>
  <si>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</si>
  <si>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</si>
  <si>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</si>
  <si>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</si>
  <si>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</si>
  <si>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</si>
  <si>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</si>
  <si>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</si>
  <si>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</si>
  <si>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</si>
  <si>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</si>
  <si>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</si>
  <si>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</si>
  <si>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</si>
  <si>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</si>
  <si>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</si>
  <si>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</si>
  <si>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</si>
  <si>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</si>
  <si>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</si>
  <si>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</si>
  <si>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</si>
  <si>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</si>
  <si>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</si>
  <si>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</si>
  <si>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</si>
  <si>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</si>
  <si>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</si>
  <si>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</si>
  <si>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</si>
  <si>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</si>
  <si>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</si>
  <si>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</si>
  <si>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</si>
  <si>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</si>
  <si>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</si>
  <si>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</si>
  <si>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</si>
  <si>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</si>
  <si>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</si>
  <si>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</si>
  <si>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</si>
  <si>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</si>
  <si>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</si>
  <si>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</si>
  <si>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</si>
  <si>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</si>
  <si>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</si>
  <si>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</si>
  <si>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</si>
  <si>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</si>
  <si>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</si>
  <si>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</si>
  <si>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</si>
  <si>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</si>
  <si>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</si>
  <si>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</si>
  <si>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</si>
  <si>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</si>
  <si>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</si>
  <si>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</si>
  <si>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</si>
  <si>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</si>
  <si>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</si>
  <si>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</si>
  <si>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</si>
  <si>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</si>
  <si>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</si>
  <si>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</si>
  <si>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</si>
  <si>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</si>
  <si>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</si>
  <si>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</si>
  <si>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</si>
  <si>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</si>
  <si>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</si>
  <si>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</si>
  <si>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</si>
  <si>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</si>
  <si>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</si>
  <si>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</si>
  <si>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</si>
  <si>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</si>
  <si>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</si>
  <si>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</si>
  <si>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</si>
  <si>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</si>
  <si>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</si>
  <si>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</si>
  <si>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</si>
  <si>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</si>
  <si>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</si>
  <si>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</si>
  <si>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</si>
  <si>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</si>
  <si>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</si>
  <si>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</si>
  <si>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</si>
  <si>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</si>
  <si>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</si>
  <si>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</si>
  <si>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</si>
  <si>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</si>
  <si>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</si>
  <si>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</si>
  <si>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</si>
  <si>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</si>
  <si>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</si>
  <si>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</si>
  <si>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</si>
  <si>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</si>
  <si>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</si>
  <si>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</si>
  <si>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</si>
  <si>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</si>
  <si>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</si>
  <si>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</si>
  <si>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</si>
  <si>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</si>
  <si>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</si>
  <si>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</si>
  <si>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</si>
  <si>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</si>
  <si>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</si>
  <si>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</si>
  <si>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</si>
  <si>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</si>
  <si>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</si>
  <si>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</si>
  <si>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</si>
  <si>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</si>
  <si>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</si>
  <si>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</si>
  <si>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</si>
  <si>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</si>
  <si>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</si>
  <si>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</si>
  <si>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</si>
  <si>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</si>
  <si>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</si>
  <si>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</si>
  <si>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</si>
  <si>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</si>
  <si>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</si>
  <si>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</si>
  <si>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</si>
  <si>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</si>
  <si>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</si>
  <si>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</si>
  <si>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</si>
  <si>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</si>
  <si>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</si>
  <si>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</si>
  <si>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</si>
  <si>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</si>
  <si>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</si>
  <si>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</si>
  <si>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</si>
  <si>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</si>
  <si>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</si>
  <si>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</si>
  <si>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</si>
  <si>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</si>
  <si>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</si>
  <si>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</si>
  <si>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</si>
  <si>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</si>
  <si>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</si>
  <si>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</si>
  <si>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</si>
  <si>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</si>
  <si>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</si>
  <si>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</si>
  <si>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</si>
  <si>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</si>
  <si>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</si>
  <si>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</si>
  <si>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</si>
  <si>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</si>
  <si>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</si>
  <si>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</si>
  <si>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</si>
  <si>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</si>
  <si>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</si>
  <si>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</si>
  <si>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</si>
  <si>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</si>
  <si>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</si>
  <si>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</si>
  <si>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</si>
  <si>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</si>
  <si>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</si>
  <si>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</si>
  <si>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</si>
  <si>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</si>
  <si>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</si>
  <si>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</si>
  <si>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</si>
  <si>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</si>
  <si>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</si>
  <si>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</si>
  <si>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</si>
  <si>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</si>
  <si>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</si>
  <si>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</si>
  <si>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</si>
  <si>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</si>
  <si>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</si>
  <si>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</si>
  <si>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</si>
  <si>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</si>
  <si>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</si>
  <si>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</si>
  <si>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</si>
  <si>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</si>
  <si>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</si>
  <si>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</si>
  <si>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</si>
  <si>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</si>
  <si>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</si>
  <si>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</si>
  <si>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</si>
  <si>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</si>
  <si>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</si>
  <si>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</si>
  <si>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</si>
  <si>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</si>
  <si>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</si>
  <si>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</si>
  <si>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</si>
  <si>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</si>
  <si>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</si>
  <si>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</si>
  <si>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</si>
  <si>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</si>
  <si>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</si>
  <si>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</si>
  <si>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</si>
  <si>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</si>
  <si>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</si>
  <si>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</si>
  <si>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</si>
  <si>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</si>
  <si>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</si>
  <si>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</si>
  <si>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</si>
  <si>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</si>
  <si>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</si>
  <si>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</si>
  <si>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</si>
  <si>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</si>
  <si>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</si>
  <si>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</si>
  <si>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</si>
  <si>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</si>
  <si>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</si>
  <si>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</si>
  <si>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</si>
  <si>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</si>
  <si>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</si>
  <si>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</si>
  <si>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</si>
  <si>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</si>
  <si>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</si>
  <si>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</si>
  <si>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</si>
  <si>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</si>
  <si>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</si>
  <si>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</si>
  <si>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</si>
  <si>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</si>
  <si>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</si>
  <si>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</si>
  <si>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</si>
  <si>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</si>
  <si>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</si>
  <si>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</si>
  <si>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</si>
  <si>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</si>
  <si>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</si>
  <si>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</si>
  <si>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</si>
  <si>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</si>
  <si>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</si>
  <si>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</si>
  <si>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</si>
  <si>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</si>
  <si>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</si>
  <si>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</si>
  <si>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</si>
  <si>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</si>
  <si>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</si>
  <si>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</si>
  <si>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</si>
  <si>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</si>
  <si>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</si>
  <si>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</si>
  <si>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</si>
  <si>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</si>
  <si>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</si>
  <si>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</si>
  <si>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</si>
  <si>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</si>
  <si>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</si>
  <si>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</si>
  <si>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</si>
  <si>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</si>
  <si>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</si>
  <si>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</si>
  <si>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</si>
  <si>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</si>
  <si>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</si>
  <si>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</si>
  <si>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</si>
  <si>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</si>
  <si>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</si>
  <si>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</si>
  <si>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</si>
  <si>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</si>
  <si>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</si>
  <si>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</si>
  <si>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</si>
  <si>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</si>
  <si>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</si>
  <si>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</si>
  <si>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</si>
  <si>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</si>
  <si>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</si>
  <si>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</si>
  <si>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</si>
  <si>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</si>
  <si>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</si>
  <si>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</si>
  <si>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</si>
  <si>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</si>
  <si>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</si>
  <si>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</si>
  <si>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</si>
  <si>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</si>
  <si>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</si>
  <si>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</si>
  <si>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</si>
  <si>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</si>
  <si>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</si>
  <si>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</si>
  <si>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</si>
  <si>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</si>
  <si>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</si>
  <si>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</si>
  <si>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</si>
  <si>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</si>
  <si>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</si>
  <si>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</si>
  <si>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</si>
  <si>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</si>
  <si>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</si>
  <si>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</si>
  <si>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</si>
  <si>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</si>
  <si>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</si>
  <si>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</si>
  <si>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</si>
  <si>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</si>
  <si>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</si>
  <si>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</si>
  <si>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</si>
  <si>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</si>
  <si>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</si>
  <si>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</si>
  <si>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</si>
  <si>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</si>
  <si>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</si>
  <si>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</si>
  <si>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</si>
  <si>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</si>
  <si>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</si>
  <si>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</si>
  <si>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</si>
  <si>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</si>
  <si>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</si>
  <si>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</si>
  <si>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</si>
  <si>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</si>
  <si>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</si>
  <si>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</si>
  <si>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</si>
  <si>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</si>
  <si>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</si>
  <si>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</si>
  <si>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</si>
  <si>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</si>
  <si>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</si>
  <si>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</si>
  <si>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</si>
  <si>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</si>
  <si>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</si>
  <si>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</si>
  <si>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</si>
  <si>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</si>
  <si>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</si>
  <si>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</si>
  <si>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</si>
  <si>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</si>
  <si>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</si>
  <si>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</si>
  <si>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</si>
  <si>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</si>
  <si>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</si>
  <si>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</si>
  <si>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</si>
  <si>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</si>
  <si>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</si>
  <si>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</si>
  <si>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</si>
  <si>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</si>
  <si>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</si>
  <si>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</si>
  <si>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</si>
  <si>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</si>
  <si>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</si>
  <si>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</si>
  <si>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</si>
  <si>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</si>
  <si>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</si>
  <si>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</si>
  <si>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</si>
  <si>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</si>
  <si>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</si>
  <si>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</si>
  <si>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</si>
  <si>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</si>
  <si>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</si>
  <si>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</si>
  <si>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</si>
  <si>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</si>
  <si>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</si>
  <si>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</si>
  <si>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</si>
  <si>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</si>
  <si>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</si>
  <si>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</si>
  <si>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</si>
  <si>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</si>
  <si>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</si>
  <si>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</si>
  <si>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</si>
  <si>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</si>
  <si>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</si>
  <si>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</si>
  <si>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</si>
  <si>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</si>
  <si>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</si>
  <si>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</si>
  <si>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</si>
  <si>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</si>
  <si>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</si>
  <si>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</si>
  <si>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</si>
  <si>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</si>
  <si>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</si>
  <si>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</si>
  <si>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</si>
  <si>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</si>
  <si>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</si>
  <si>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</si>
  <si>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</si>
  <si>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</si>
  <si>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</si>
  <si>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</si>
  <si>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</si>
  <si>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</si>
  <si>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</si>
  <si>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</si>
  <si>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</si>
  <si>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</si>
  <si>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</si>
  <si>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</si>
  <si>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</si>
  <si>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</si>
  <si>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</si>
  <si>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</si>
  <si>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</si>
  <si>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</si>
  <si>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</si>
  <si>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</si>
  <si>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</si>
  <si>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</si>
  <si>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</si>
  <si>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</si>
  <si>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</si>
  <si>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</si>
  <si>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</si>
  <si>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</si>
  <si>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</si>
  <si>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</si>
  <si>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</si>
  <si>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</si>
  <si>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</si>
  <si>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</si>
  <si>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</si>
  <si>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</si>
  <si>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</si>
  <si>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</si>
  <si>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</si>
  <si>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</si>
  <si>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</si>
  <si>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</si>
  <si>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</si>
  <si>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</si>
  <si>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</si>
  <si>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</si>
  <si>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</si>
  <si>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</si>
  <si>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</si>
  <si>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</si>
  <si>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</si>
  <si>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</si>
  <si>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</si>
  <si>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</si>
  <si>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</si>
  <si>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</si>
  <si>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</si>
  <si>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</si>
  <si>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</si>
  <si>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</si>
  <si>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</si>
  <si>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</si>
  <si>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</si>
  <si>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</si>
  <si>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</si>
  <si>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</si>
  <si>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</si>
  <si>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</si>
  <si>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</si>
  <si>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</si>
  <si>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</si>
  <si>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</si>
  <si>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</si>
  <si>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</si>
  <si>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</si>
  <si>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</si>
  <si>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</si>
  <si>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</si>
  <si>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</si>
  <si>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</si>
  <si>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</si>
  <si>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</si>
  <si>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</si>
  <si>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</si>
  <si>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</si>
  <si>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</si>
  <si>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</si>
  <si>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</si>
  <si>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</si>
  <si>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</si>
  <si>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</si>
  <si>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</si>
  <si>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</si>
  <si>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</si>
  <si>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</si>
  <si>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</si>
  <si>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</si>
  <si>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</si>
  <si>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</si>
  <si>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</si>
  <si>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</si>
  <si>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</si>
  <si>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</si>
  <si>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</si>
  <si>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</si>
  <si>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</si>
  <si>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</si>
  <si>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</si>
  <si>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</si>
  <si>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</si>
  <si>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</si>
  <si>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</si>
  <si>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</si>
  <si>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</si>
  <si>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</si>
  <si>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</si>
  <si>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</si>
  <si>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</si>
  <si>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</si>
  <si>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</si>
  <si>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</si>
  <si>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</si>
  <si>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</si>
  <si>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</si>
  <si>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</si>
  <si>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</si>
  <si>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</si>
  <si>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</si>
  <si>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</si>
  <si>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</si>
  <si>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</si>
  <si>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</si>
  <si>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</si>
  <si>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</si>
  <si>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</si>
  <si>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</si>
  <si>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</si>
  <si>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</si>
  <si>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</si>
  <si>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</si>
  <si>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</si>
  <si>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</si>
  <si>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</si>
  <si>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</si>
  <si>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</si>
  <si>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</si>
  <si>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</si>
  <si>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</si>
  <si>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</si>
  <si>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</si>
  <si>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</si>
  <si>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</si>
  <si>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</si>
  <si>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</si>
  <si>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</si>
  <si>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</si>
  <si>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</si>
  <si>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</si>
  <si>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</si>
  <si>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</si>
  <si>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</si>
  <si>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</si>
  <si>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</si>
  <si>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</si>
  <si>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</si>
  <si>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</si>
  <si>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</si>
  <si>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</si>
  <si>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</si>
  <si>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</si>
  <si>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</si>
  <si>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</si>
  <si>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</si>
  <si>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</si>
  <si>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</si>
  <si>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</si>
  <si>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</si>
  <si>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</si>
  <si>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</si>
  <si>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</si>
  <si>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</si>
  <si>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</si>
  <si>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</si>
  <si>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</si>
  <si>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</si>
  <si>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</si>
  <si>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</si>
  <si>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</si>
  <si>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</si>
  <si>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</si>
  <si>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</si>
  <si>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</si>
  <si>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</si>
  <si>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</si>
  <si>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</si>
  <si>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</si>
  <si>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</si>
  <si>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</si>
  <si>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</si>
  <si>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</si>
  <si>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</si>
  <si>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</si>
  <si>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</si>
  <si>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</si>
  <si>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</si>
  <si>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</si>
  <si>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</si>
  <si>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</si>
  <si>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</si>
  <si>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</si>
  <si>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</si>
  <si>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</si>
  <si>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</si>
  <si>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</si>
  <si>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</si>
  <si>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</si>
  <si>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</si>
  <si>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</si>
  <si>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</si>
  <si>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</si>
  <si>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</si>
  <si>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</si>
  <si>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</si>
  <si>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</si>
  <si>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</si>
  <si>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</si>
  <si>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</si>
  <si>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</si>
  <si>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</si>
  <si>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</si>
  <si>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</si>
  <si>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</si>
  <si>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</si>
  <si>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</si>
  <si>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</si>
  <si>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</si>
  <si>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</si>
  <si>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</si>
  <si>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</si>
  <si>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</si>
  <si>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</si>
  <si>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</si>
  <si>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</si>
  <si>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</si>
  <si>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</si>
  <si>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</si>
  <si>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</si>
  <si>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</si>
  <si>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</si>
  <si>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</si>
  <si>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</si>
  <si>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</si>
  <si>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</si>
  <si>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</si>
  <si>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</si>
  <si>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</si>
  <si>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</si>
  <si>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</si>
  <si>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</si>
  <si>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</si>
  <si>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</si>
  <si>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</si>
  <si>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</si>
  <si>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</si>
  <si>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</si>
  <si>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</si>
  <si>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</si>
  <si>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</si>
  <si>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</si>
  <si>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</si>
  <si>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</si>
  <si>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</si>
  <si>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</si>
  <si>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</si>
  <si>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</si>
  <si>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</si>
  <si>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</si>
  <si>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</si>
  <si>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</si>
  <si>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</si>
  <si>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</si>
  <si>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</si>
  <si>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</si>
  <si>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</si>
  <si>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</si>
  <si>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</si>
  <si>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</si>
  <si>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</si>
  <si>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</si>
  <si>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</si>
  <si>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</si>
  <si>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</si>
  <si>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</si>
  <si>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</si>
  <si>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</si>
  <si>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</si>
  <si>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</si>
  <si>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</si>
  <si>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</si>
  <si>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</si>
  <si>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</si>
  <si>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</si>
  <si>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</si>
  <si>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</si>
  <si>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</si>
  <si>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</si>
  <si>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</si>
  <si>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</si>
  <si>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</si>
  <si>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</si>
  <si>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</si>
  <si>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</si>
  <si>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</si>
  <si>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</si>
  <si>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</si>
  <si>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</si>
  <si>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</si>
  <si>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</si>
  <si>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</si>
  <si>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</si>
  <si>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</si>
  <si>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</si>
  <si>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</si>
  <si>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</si>
  <si>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</si>
  <si>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</si>
  <si>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</si>
  <si>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</si>
  <si>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</si>
  <si>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</si>
  <si>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</si>
  <si>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</si>
  <si>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</si>
  <si>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</si>
  <si>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</si>
  <si>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</si>
  <si>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</si>
  <si>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</si>
  <si>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</si>
  <si>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</si>
  <si>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</si>
  <si>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</si>
  <si>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</si>
  <si>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</si>
  <si>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</si>
  <si>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</si>
  <si>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</si>
  <si>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</si>
  <si>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</si>
  <si>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</si>
  <si>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</si>
  <si>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</si>
  <si>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</si>
  <si>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</si>
  <si>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</si>
  <si>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</si>
  <si>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</si>
  <si>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</si>
  <si>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</si>
  <si>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</si>
  <si>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</si>
  <si>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</si>
  <si>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</si>
  <si>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</si>
  <si>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</si>
  <si>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</si>
  <si>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</si>
  <si>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</si>
  <si>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</si>
  <si>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</si>
  <si>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</si>
  <si>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</si>
  <si>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</si>
  <si>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</si>
  <si>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</si>
  <si>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</si>
  <si>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</si>
  <si>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</si>
  <si>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</si>
  <si>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</si>
  <si>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</si>
  <si>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</si>
  <si>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</si>
  <si>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</si>
  <si>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</si>
  <si>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</si>
  <si>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</si>
  <si>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</si>
  <si>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</si>
  <si>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</si>
  <si>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</si>
  <si>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</si>
  <si>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</si>
  <si>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</si>
  <si>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</si>
  <si>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</si>
  <si>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</si>
  <si>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</si>
  <si>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</si>
  <si>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</si>
  <si>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</si>
  <si>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</si>
  <si>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</si>
  <si>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</si>
  <si>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</si>
  <si>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</si>
  <si>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</si>
  <si>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</si>
  <si>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</si>
  <si>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</si>
  <si>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</si>
  <si>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</si>
  <si>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</si>
  <si>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</si>
  <si>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</si>
  <si>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</si>
  <si>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</si>
  <si>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</si>
  <si>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</si>
  <si>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</si>
  <si>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</si>
  <si>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</si>
  <si>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</si>
  <si>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</si>
  <si>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</si>
  <si>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</si>
  <si>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</si>
  <si>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</si>
  <si>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</si>
  <si>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</si>
  <si>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</si>
  <si>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</si>
  <si>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</si>
  <si>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</si>
  <si>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</si>
  <si>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</si>
  <si>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</si>
  <si>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</si>
  <si>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</si>
  <si>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</si>
  <si>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</si>
  <si>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</si>
  <si>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</si>
  <si>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</si>
  <si>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</si>
  <si>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</si>
  <si>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</si>
  <si>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</si>
  <si>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</si>
  <si>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</si>
  <si>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</si>
  <si>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</si>
  <si>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</si>
  <si>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</si>
  <si>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</si>
  <si>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</si>
  <si>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</si>
  <si>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</si>
  <si>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</si>
  <si>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</si>
  <si>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</si>
  <si>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</si>
  <si>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</si>
  <si>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</si>
  <si>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</si>
  <si>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</si>
  <si>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</si>
  <si>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</si>
  <si>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</si>
  <si>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</si>
  <si>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</si>
  <si>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</si>
  <si>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</si>
  <si>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</si>
  <si>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</si>
  <si>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</si>
  <si>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</si>
  <si>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</si>
  <si>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</si>
  <si>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</si>
  <si>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</si>
  <si>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</si>
  <si>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</si>
  <si>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</si>
  <si>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</si>
  <si>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</si>
  <si>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</si>
  <si>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</si>
  <si>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</si>
  <si>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</si>
  <si>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</si>
  <si>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</si>
  <si>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</si>
  <si>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</si>
  <si>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</si>
  <si>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</si>
  <si>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</si>
  <si>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</si>
  <si>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</si>
  <si>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</si>
  <si>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</si>
  <si>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</si>
  <si>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</si>
  <si>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</si>
  <si>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</si>
  <si>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</si>
  <si>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</si>
  <si>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</si>
  <si>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</si>
  <si>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</si>
  <si>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</si>
  <si>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</si>
  <si>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</si>
  <si>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</si>
  <si>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</si>
  <si>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</si>
  <si>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</si>
  <si>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</si>
  <si>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</si>
  <si>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</si>
  <si>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</si>
  <si>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</si>
  <si>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</si>
  <si>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</si>
  <si>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</si>
  <si>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</si>
  <si>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</si>
  <si>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</si>
  <si>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</si>
  <si>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</si>
  <si>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</si>
  <si>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</si>
  <si>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</si>
  <si>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</si>
  <si>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</si>
  <si>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</si>
  <si>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</si>
  <si>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</si>
  <si>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</si>
  <si>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</si>
  <si>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</si>
  <si>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</si>
  <si>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</si>
  <si>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</si>
  <si>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</si>
  <si>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</si>
  <si>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</si>
  <si>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</si>
  <si>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</si>
  <si>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</si>
  <si>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</si>
  <si>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</si>
  <si>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</si>
  <si>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</si>
  <si>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</si>
  <si>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</si>
  <si>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</si>
  <si>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</si>
  <si>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</si>
  <si>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</si>
  <si>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</si>
  <si>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</si>
  <si>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</si>
  <si>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</si>
  <si>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</si>
  <si>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</si>
  <si>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</si>
  <si>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</si>
  <si>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</si>
  <si>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</si>
  <si>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</si>
  <si>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</si>
  <si>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</si>
  <si>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</si>
  <si>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</si>
  <si>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</si>
  <si>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</si>
  <si>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</si>
  <si>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</si>
  <si>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</si>
  <si>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</si>
  <si>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</si>
  <si>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</si>
  <si>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</si>
  <si>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</si>
  <si>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</si>
  <si>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</si>
  <si>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</si>
  <si>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</si>
  <si>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</si>
  <si>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</si>
  <si>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</si>
  <si>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</si>
  <si>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</si>
  <si>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</si>
  <si>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</si>
  <si>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</si>
  <si>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</si>
  <si>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</si>
  <si>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</si>
  <si>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</si>
  <si>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</si>
  <si>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</si>
  <si>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</si>
  <si>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</si>
  <si>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</si>
  <si>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</si>
  <si>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</si>
  <si>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</si>
  <si>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</si>
  <si>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</si>
  <si>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</si>
  <si>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</si>
  <si>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</si>
  <si>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</si>
  <si>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</si>
  <si>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</si>
  <si>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</si>
  <si>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</si>
  <si>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</si>
  <si>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</si>
  <si>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</si>
  <si>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</si>
  <si>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</si>
  <si>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</si>
  <si>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</si>
  <si>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</si>
  <si>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</si>
  <si>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</si>
  <si>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</si>
  <si>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</si>
  <si>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</si>
  <si>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</si>
  <si>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</si>
  <si>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</si>
  <si>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</si>
  <si>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</si>
  <si>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</si>
  <si>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</si>
  <si>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</si>
  <si>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</si>
  <si>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</si>
  <si>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</si>
  <si>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</si>
  <si>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</si>
  <si>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</si>
  <si>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</si>
  <si>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</si>
  <si>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</si>
  <si>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</si>
  <si>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</si>
  <si>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</si>
  <si>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</si>
  <si>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</si>
  <si>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</si>
  <si>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</si>
  <si>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</si>
  <si>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</si>
  <si>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</si>
  <si>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</si>
  <si>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</si>
  <si>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</si>
  <si>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</si>
  <si>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</si>
  <si>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</si>
  <si>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</si>
  <si>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</si>
  <si>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</si>
  <si>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</si>
  <si>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</si>
  <si>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</si>
  <si>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</si>
  <si>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</si>
  <si>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</si>
  <si>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</si>
  <si>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</si>
  <si>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</si>
  <si>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</si>
  <si>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</si>
  <si>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</si>
  <si>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</si>
  <si>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</si>
  <si>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</si>
  <si>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</si>
  <si>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</si>
  <si>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</si>
  <si>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</si>
  <si>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</si>
  <si>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</si>
  <si>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</si>
  <si>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</si>
  <si>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</si>
  <si>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</si>
  <si>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</si>
  <si>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</si>
  <si>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</si>
  <si>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</si>
  <si>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</si>
  <si>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</si>
  <si>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</si>
  <si>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</si>
  <si>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</si>
  <si>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</si>
  <si>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</si>
  <si>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</si>
  <si>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</si>
  <si>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</si>
  <si>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</si>
  <si>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</si>
  <si>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</si>
  <si>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</si>
  <si>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</si>
  <si>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</si>
  <si>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</si>
  <si>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</si>
  <si>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</si>
  <si>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</si>
  <si>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</si>
  <si>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</si>
  <si>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</si>
  <si>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</si>
  <si>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</si>
  <si>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</si>
  <si>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</si>
  <si>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</si>
  <si>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</si>
  <si>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</si>
  <si>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</si>
  <si>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</si>
  <si>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</si>
  <si>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</si>
  <si>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</si>
  <si>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</si>
  <si>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</si>
  <si>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</si>
  <si>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</si>
  <si>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</si>
  <si>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</si>
  <si>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</si>
  <si>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</si>
  <si>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</si>
  <si>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</si>
  <si>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</si>
  <si>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</si>
  <si>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</si>
  <si>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</si>
  <si>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</si>
  <si>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</si>
  <si>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</si>
  <si>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</si>
  <si>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</si>
  <si>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</si>
  <si>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</si>
  <si>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</si>
  <si>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</si>
  <si>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</si>
  <si>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</si>
  <si>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</si>
  <si>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</si>
  <si>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</si>
  <si>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</si>
  <si>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</si>
  <si>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</si>
  <si>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</si>
  <si>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</si>
  <si>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</si>
  <si>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</si>
  <si>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</si>
  <si>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</si>
  <si>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</si>
  <si>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</si>
  <si>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</si>
  <si>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</si>
  <si>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</si>
  <si>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</si>
  <si>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</si>
  <si>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</si>
  <si>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</si>
  <si>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</si>
  <si>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</si>
  <si>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</si>
  <si>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</si>
  <si>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</si>
  <si>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</si>
  <si>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</si>
  <si>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</si>
  <si>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</si>
  <si>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</si>
  <si>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</si>
  <si>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</si>
  <si>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</si>
  <si>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</si>
  <si>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</si>
  <si>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</si>
  <si>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</si>
  <si>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</si>
  <si>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</si>
  <si>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</si>
  <si>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</si>
  <si>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</si>
  <si>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</si>
  <si>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</si>
  <si>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</si>
  <si>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</si>
  <si>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</si>
  <si>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</si>
  <si>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</si>
  <si>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</si>
  <si>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</si>
  <si>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</si>
  <si>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</si>
  <si>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</si>
  <si>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</si>
  <si>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</si>
  <si>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</si>
  <si>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</si>
  <si>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</si>
  <si>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</si>
  <si>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</si>
  <si>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</si>
  <si>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</si>
  <si>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</si>
  <si>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</si>
  <si>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</si>
  <si>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</si>
  <si>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</si>
  <si>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</si>
  <si>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</si>
  <si>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</si>
  <si>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</si>
  <si>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</si>
  <si>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</si>
  <si>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</si>
  <si>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</si>
  <si>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</si>
  <si>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</si>
  <si>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</si>
  <si>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</si>
  <si>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</si>
  <si>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</si>
  <si>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</si>
  <si>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</si>
  <si>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</si>
  <si>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</si>
  <si>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</si>
  <si>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</si>
  <si>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</si>
  <si>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</si>
  <si>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</si>
  <si>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</si>
  <si>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</si>
  <si>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</si>
  <si>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</si>
  <si>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</si>
  <si>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</si>
  <si>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</si>
  <si>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</si>
  <si>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</si>
  <si>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</si>
  <si>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</si>
  <si>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</si>
  <si>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</si>
  <si>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</si>
  <si>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</si>
  <si>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</si>
  <si>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</si>
  <si>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</si>
  <si>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</si>
  <si>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</si>
  <si>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</si>
  <si>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</si>
  <si>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</si>
  <si>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</si>
  <si>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</si>
  <si>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</si>
  <si>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</si>
  <si>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</si>
  <si>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</si>
  <si>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</si>
  <si>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</si>
  <si>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</si>
  <si>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</si>
  <si>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</si>
  <si>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</si>
  <si>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</si>
  <si>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</si>
  <si>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</si>
  <si>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</si>
  <si>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</si>
  <si>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</si>
  <si>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</si>
  <si>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</si>
  <si>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</si>
  <si>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</si>
  <si>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</si>
  <si>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</si>
  <si>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</si>
  <si>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</si>
  <si>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</si>
  <si>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</si>
  <si>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</si>
  <si>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</si>
  <si>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</si>
  <si>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</si>
  <si>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</si>
  <si>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</si>
  <si>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</si>
  <si>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</si>
  <si>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</si>
  <si>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</si>
  <si>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</si>
  <si>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</si>
  <si>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</si>
  <si>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</si>
  <si>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</si>
  <si>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</si>
  <si>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</si>
  <si>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</si>
  <si>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</si>
  <si>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</si>
  <si>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</si>
  <si>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</si>
  <si>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</si>
  <si>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</si>
  <si>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</si>
  <si>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</si>
  <si>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</si>
  <si>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</si>
  <si>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</si>
  <si>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</si>
  <si>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</si>
  <si>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</si>
  <si>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</si>
  <si>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</si>
  <si>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</si>
  <si>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</si>
  <si>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</si>
  <si>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</si>
  <si>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</si>
  <si>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</si>
  <si>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</si>
  <si>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</si>
  <si>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</si>
  <si>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</si>
  <si>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</si>
  <si>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</si>
  <si>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</si>
  <si>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</si>
  <si>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</si>
  <si>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</si>
  <si>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</si>
  <si>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</si>
  <si>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</si>
  <si>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</si>
  <si>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</si>
  <si>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</si>
  <si>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</si>
  <si>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</si>
  <si>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</si>
  <si>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</si>
  <si>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</si>
  <si>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</si>
  <si>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</si>
  <si>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</si>
  <si>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</si>
  <si>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</si>
  <si>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</si>
  <si>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</si>
  <si>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</si>
  <si>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</si>
  <si>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</si>
  <si>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</si>
  <si>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</si>
  <si>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</si>
  <si>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</si>
  <si>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</si>
  <si>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</si>
  <si>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</si>
  <si>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</si>
  <si>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</si>
  <si>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</si>
  <si>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</si>
  <si>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</si>
  <si>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</si>
  <si>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</si>
  <si>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</si>
  <si>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</si>
  <si>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</si>
  <si>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</si>
  <si>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</si>
  <si>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</si>
  <si>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</si>
  <si>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</si>
  <si>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</si>
  <si>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</si>
  <si>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</si>
  <si>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</si>
  <si>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</si>
  <si>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</si>
  <si>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</si>
  <si>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</si>
  <si>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</si>
  <si>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</si>
  <si>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</si>
  <si>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</si>
  <si>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</si>
  <si>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</si>
  <si>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</si>
  <si>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</si>
  <si>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</si>
  <si>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</si>
  <si>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</si>
  <si>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</si>
  <si>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</si>
  <si>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</si>
  <si>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</si>
  <si>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</si>
  <si>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</si>
  <si>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</si>
  <si>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</si>
  <si>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</si>
  <si>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</si>
  <si>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</si>
  <si>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</si>
  <si>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</si>
  <si>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</si>
  <si>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</si>
  <si>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</si>
  <si>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</si>
  <si>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</si>
  <si>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</si>
  <si>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</si>
  <si>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</si>
  <si>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</si>
  <si>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</si>
  <si>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</si>
  <si>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</si>
  <si>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</si>
  <si>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</si>
  <si>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</si>
  <si>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</si>
  <si>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</si>
  <si>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</si>
  <si>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</si>
  <si>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</si>
  <si>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</si>
  <si>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</si>
  <si>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</si>
  <si>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</si>
  <si>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</si>
  <si>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</si>
  <si>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</si>
  <si>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</si>
  <si>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</si>
  <si>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</si>
  <si>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</si>
  <si>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</si>
  <si>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</si>
  <si>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</si>
  <si>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</si>
  <si>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</si>
  <si>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</si>
  <si>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</si>
  <si>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</si>
  <si>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</si>
  <si>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</si>
  <si>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</si>
  <si>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</si>
  <si>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</si>
  <si>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</si>
  <si>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</si>
  <si>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</si>
  <si>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</si>
  <si>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</si>
  <si>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</si>
  <si>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</si>
  <si>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</si>
  <si>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</si>
  <si>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</si>
  <si>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</si>
  <si>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</si>
  <si>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</si>
  <si>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</si>
  <si>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</si>
  <si>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</si>
  <si>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</si>
  <si>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</si>
  <si>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</si>
  <si>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</si>
  <si>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</si>
  <si>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</si>
  <si>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</si>
  <si>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</si>
  <si>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</si>
  <si>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</si>
  <si>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</si>
  <si>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</si>
  <si>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</si>
  <si>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</si>
  <si>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</si>
  <si>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</si>
  <si>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</si>
  <si>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</si>
  <si>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</si>
  <si>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</si>
  <si>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</si>
  <si>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</si>
  <si>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</si>
  <si>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</si>
  <si>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</si>
  <si>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</si>
  <si>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</si>
  <si>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</si>
  <si>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</si>
  <si>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</si>
  <si>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</si>
  <si>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</si>
  <si>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</si>
  <si>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</si>
  <si>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</si>
  <si>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</si>
  <si>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</si>
  <si>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</si>
  <si>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</si>
  <si>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</si>
  <si>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</si>
  <si>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</si>
  <si>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</si>
  <si>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</si>
  <si>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</si>
  <si>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</si>
  <si>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</si>
  <si>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</si>
  <si>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</si>
  <si>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</si>
  <si>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</si>
  <si>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</si>
  <si>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</si>
  <si>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</si>
  <si>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</si>
  <si>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</si>
  <si>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</si>
  <si>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</si>
  <si>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</si>
  <si>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</si>
  <si>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</si>
  <si>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</si>
  <si>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</si>
  <si>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</si>
  <si>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</si>
  <si>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</si>
  <si>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</si>
  <si>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</si>
  <si>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</si>
  <si>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</si>
  <si>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</si>
  <si>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</si>
  <si>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</si>
  <si>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</si>
  <si>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</si>
  <si>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</si>
  <si>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</si>
  <si>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</si>
  <si>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</si>
  <si>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</si>
  <si>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</si>
  <si>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</si>
  <si>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</si>
  <si>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</si>
  <si>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</si>
  <si>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</si>
  <si>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</si>
  <si>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</si>
  <si>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</si>
  <si>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</si>
  <si>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</si>
  <si>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</si>
  <si>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</si>
  <si>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</si>
  <si>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</si>
  <si>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</si>
  <si>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</si>
  <si>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</si>
  <si>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</si>
  <si>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</si>
  <si>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</si>
  <si>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</si>
  <si>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</si>
  <si>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</si>
  <si>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</si>
  <si>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</si>
  <si>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</si>
  <si>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</si>
  <si>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</si>
  <si>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</si>
  <si>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</si>
  <si>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</si>
  <si>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</si>
  <si>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</si>
  <si>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</si>
  <si>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</si>
  <si>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</si>
  <si>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</si>
  <si>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</si>
  <si>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</si>
  <si>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</si>
  <si>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</si>
  <si>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</si>
  <si>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</si>
  <si>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</si>
  <si>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</si>
  <si>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</si>
  <si>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</si>
  <si>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</si>
  <si>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</si>
  <si>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</si>
  <si>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</si>
  <si>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</si>
  <si>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</si>
  <si>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</si>
  <si>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</si>
  <si>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</si>
  <si>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</si>
  <si>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</si>
  <si>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</si>
  <si>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</si>
  <si>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</si>
  <si>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</si>
  <si>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</si>
  <si>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</si>
  <si>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</si>
  <si>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</si>
  <si>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</si>
  <si>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</si>
  <si>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</si>
  <si>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</si>
  <si>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</si>
  <si>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</si>
  <si>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</si>
  <si>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</si>
  <si>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</si>
  <si>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</si>
  <si>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</si>
  <si>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</si>
  <si>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</si>
  <si>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</si>
  <si>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</si>
  <si>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</si>
  <si>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</si>
  <si>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</si>
  <si>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</si>
  <si>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</si>
  <si>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</si>
  <si>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</si>
  <si>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</si>
  <si>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</si>
  <si>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</si>
  <si>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</si>
  <si>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</si>
  <si>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</si>
  <si>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</si>
  <si>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</si>
  <si>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</si>
  <si>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</si>
  <si>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</si>
  <si>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</si>
  <si>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</si>
  <si>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</si>
  <si>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</si>
  <si>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</si>
  <si>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</si>
  <si>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</si>
  <si>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</si>
  <si>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</si>
  <si>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</si>
  <si>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</si>
  <si>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</si>
  <si>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</si>
  <si>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</si>
  <si>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</si>
  <si>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</si>
  <si>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</si>
  <si>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</si>
  <si>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</si>
  <si>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</si>
  <si>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</si>
  <si>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</si>
  <si>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</si>
  <si>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</si>
  <si>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</si>
  <si>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</si>
  <si>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</si>
  <si>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</si>
  <si>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</si>
  <si>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</si>
  <si>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</si>
  <si>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</si>
  <si>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</si>
  <si>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</si>
  <si>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</si>
  <si>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</si>
  <si>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</si>
  <si>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</si>
  <si>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</si>
  <si>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</si>
  <si>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</si>
  <si>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</si>
  <si>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</si>
  <si>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</si>
  <si>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</si>
  <si>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</si>
  <si>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</si>
  <si>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</si>
  <si>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</si>
  <si>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</si>
  <si>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</si>
  <si>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</si>
  <si>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</si>
  <si>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</si>
  <si>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</si>
  <si>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</si>
  <si>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</si>
  <si>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</si>
  <si>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</si>
  <si>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</si>
  <si>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</si>
  <si>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</si>
  <si>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</si>
  <si>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</si>
  <si>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</si>
  <si>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</si>
  <si>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</si>
  <si>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</si>
  <si>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</si>
  <si>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</si>
  <si>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</si>
  <si>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</si>
  <si>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</si>
  <si>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</si>
  <si>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</si>
  <si>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</si>
  <si>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</si>
  <si>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</si>
  <si>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</si>
  <si>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</si>
  <si>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</si>
  <si>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</si>
  <si>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</si>
  <si>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</si>
  <si>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</si>
  <si>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</si>
  <si>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</si>
  <si>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</si>
  <si>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</si>
  <si>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</si>
  <si>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</si>
  <si>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</si>
  <si>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</si>
  <si>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</si>
  <si>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</si>
  <si>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</si>
  <si>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</si>
  <si>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</si>
  <si>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</si>
  <si>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</si>
  <si>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</si>
  <si>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</si>
  <si>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</si>
  <si>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</si>
  <si>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</si>
  <si>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</si>
  <si>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</si>
  <si>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</si>
  <si>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</si>
  <si>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</si>
  <si>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</si>
  <si>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</si>
  <si>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</si>
  <si>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</si>
  <si>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</si>
  <si>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</si>
  <si>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</si>
  <si>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</si>
  <si>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</si>
  <si>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</si>
  <si>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</si>
  <si>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</si>
  <si>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</si>
  <si>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</si>
  <si>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</si>
  <si>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</si>
  <si>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</si>
  <si>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</si>
  <si>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</si>
  <si>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</si>
  <si>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</si>
  <si>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</si>
  <si>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</si>
  <si>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</si>
  <si>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</si>
  <si>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</si>
  <si>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</si>
  <si>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</si>
  <si>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</si>
  <si>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</si>
  <si>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</si>
  <si>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</si>
  <si>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</si>
  <si>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</si>
  <si>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</si>
  <si>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</si>
  <si>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</si>
  <si>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</si>
  <si>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</si>
  <si>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</si>
  <si>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</si>
  <si>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</si>
  <si>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</si>
  <si>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</si>
  <si>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</si>
  <si>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</si>
  <si>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</si>
  <si>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</si>
  <si>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</si>
  <si>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</si>
  <si>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</si>
  <si>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</si>
  <si>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</si>
  <si>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</si>
  <si>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</si>
  <si>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</si>
  <si>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</si>
  <si>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</si>
  <si>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</si>
  <si>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</si>
  <si>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</si>
  <si>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</si>
  <si>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</si>
  <si>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</si>
  <si>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</si>
  <si>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</si>
  <si>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</si>
  <si>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</si>
  <si>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</si>
  <si>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</si>
  <si>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</si>
  <si>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</si>
  <si>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</si>
  <si>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</si>
  <si>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</si>
  <si>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</si>
  <si>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</si>
  <si>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</si>
  <si>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</si>
  <si>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</si>
  <si>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</si>
  <si>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</si>
  <si>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</si>
  <si>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</si>
  <si>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</si>
  <si>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</si>
  <si>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</si>
  <si>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</si>
  <si>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</si>
  <si>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</si>
  <si>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</si>
  <si>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</si>
  <si>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</si>
  <si>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</si>
  <si>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</si>
  <si>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</si>
  <si>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</si>
  <si>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</si>
  <si>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</si>
  <si>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</si>
  <si>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</si>
  <si>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</si>
  <si>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</si>
  <si>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</si>
  <si>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</si>
  <si>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</si>
  <si>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</si>
  <si>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</si>
  <si>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</si>
  <si>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</si>
  <si>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</si>
  <si>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</si>
  <si>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</si>
  <si>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</si>
  <si>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</si>
  <si>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</si>
  <si>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</si>
  <si>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</si>
  <si>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</si>
  <si>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</si>
  <si>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</si>
  <si>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</si>
  <si>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</si>
  <si>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</si>
  <si>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</si>
  <si>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</si>
  <si>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</si>
  <si>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</si>
  <si>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</si>
  <si>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</si>
  <si>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</si>
  <si>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</si>
  <si>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</si>
  <si>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</si>
  <si>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</si>
  <si>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</si>
  <si>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</si>
  <si>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</si>
  <si>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</si>
  <si>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</si>
  <si>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</si>
  <si>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</si>
  <si>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</si>
  <si>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</si>
  <si>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</si>
  <si>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</si>
  <si>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</si>
  <si>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</si>
  <si>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</si>
  <si>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</si>
  <si>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</si>
  <si>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</si>
  <si>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</si>
  <si>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</si>
  <si>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</si>
  <si>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</si>
  <si>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</si>
  <si>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</si>
  <si>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</si>
  <si>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</si>
  <si>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</si>
  <si>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</si>
  <si>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</si>
  <si>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</si>
  <si>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</si>
  <si>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</si>
  <si>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</si>
  <si>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</si>
  <si>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</si>
  <si>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</si>
  <si>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</si>
  <si>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</si>
  <si>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</si>
  <si>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</si>
  <si>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</si>
  <si>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</si>
  <si>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</si>
  <si>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</si>
  <si>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</si>
  <si>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</si>
  <si>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</si>
  <si>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</si>
  <si>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</si>
  <si>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</si>
  <si>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</si>
  <si>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</si>
  <si>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</si>
  <si>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</si>
  <si>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</si>
  <si>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</si>
  <si>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</si>
  <si>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</si>
  <si>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</si>
  <si>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</si>
  <si>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</si>
  <si>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</si>
  <si>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</si>
  <si>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</si>
  <si>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</si>
  <si>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</si>
  <si>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</si>
  <si>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</si>
  <si>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</si>
  <si>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</si>
  <si>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</si>
  <si>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</si>
  <si>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</si>
  <si>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</si>
  <si>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</si>
  <si>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</si>
  <si>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</si>
  <si>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</si>
  <si>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</si>
  <si>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</si>
  <si>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</si>
  <si>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</si>
  <si>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</si>
  <si>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</si>
  <si>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</si>
  <si>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</si>
  <si>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</si>
  <si>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</si>
  <si>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</si>
  <si>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</si>
  <si>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</si>
  <si>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</si>
  <si>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</si>
  <si>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</si>
  <si>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</si>
  <si>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</si>
  <si>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</si>
  <si>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</si>
  <si>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</si>
  <si>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</si>
  <si>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</si>
  <si>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</si>
  <si>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</si>
  <si>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</si>
  <si>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</si>
  <si>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</si>
  <si>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</si>
  <si>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</si>
  <si>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</si>
  <si>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</si>
  <si>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</si>
  <si>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</si>
  <si>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</si>
  <si>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</si>
  <si>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</si>
  <si>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</si>
  <si>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</si>
  <si>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</si>
  <si>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</si>
  <si>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</si>
  <si>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</si>
  <si>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</si>
  <si>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</si>
  <si>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</si>
  <si>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</si>
  <si>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</si>
  <si>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</si>
  <si>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</si>
  <si>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</si>
  <si>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</si>
  <si>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</si>
  <si>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</si>
  <si>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</si>
  <si>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</si>
  <si>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</si>
  <si>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</si>
  <si>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</si>
  <si>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</si>
  <si>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</si>
  <si>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</si>
  <si>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</si>
  <si>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</si>
  <si>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</si>
  <si>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</si>
  <si>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</si>
  <si>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</si>
  <si>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</si>
  <si>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</si>
  <si>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</si>
  <si>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</si>
  <si>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</si>
  <si>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</si>
  <si>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</si>
  <si>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</si>
  <si>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</si>
  <si>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</si>
  <si>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</si>
  <si>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</si>
  <si>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</si>
  <si>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</si>
  <si>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</si>
  <si>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</si>
  <si>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</si>
  <si>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</si>
  <si>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</si>
  <si>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</si>
  <si>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</si>
  <si>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</si>
  <si>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</si>
  <si>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</si>
  <si>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</si>
  <si>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</si>
  <si>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</si>
  <si>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</si>
  <si>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</si>
  <si>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</si>
  <si>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</si>
  <si>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</si>
  <si>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</si>
  <si>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</si>
  <si>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</si>
  <si>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</si>
  <si>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</si>
  <si>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</si>
  <si>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</si>
  <si>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</si>
  <si>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</si>
  <si>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</si>
  <si>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</si>
  <si>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</si>
  <si>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</si>
  <si>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</si>
  <si>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</si>
  <si>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</si>
  <si>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</si>
  <si>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</si>
  <si>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</si>
  <si>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</si>
  <si>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</si>
  <si>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</si>
  <si>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</si>
  <si>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</si>
  <si>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</si>
  <si>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</si>
  <si>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</si>
  <si>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</si>
  <si>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</si>
  <si>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</si>
  <si>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</si>
  <si>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</si>
  <si>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</si>
  <si>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</si>
  <si>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</si>
  <si>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</si>
  <si>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</si>
  <si>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</si>
  <si>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</si>
  <si>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</si>
  <si>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</si>
  <si>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</si>
  <si>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</si>
  <si>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</si>
  <si>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</si>
  <si>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</si>
  <si>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</si>
  <si>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</si>
  <si>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</si>
  <si>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</si>
  <si>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</si>
  <si>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</si>
  <si>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</si>
  <si>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</si>
  <si>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</si>
  <si>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</si>
  <si>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</si>
  <si>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</si>
  <si>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</si>
  <si>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</si>
  <si>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</si>
  <si>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</si>
  <si>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</si>
  <si>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</si>
  <si>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</si>
  <si>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</si>
  <si>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</si>
  <si>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</si>
  <si>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</si>
  <si>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</si>
  <si>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</si>
  <si>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</si>
  <si>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</si>
  <si>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</si>
  <si>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</si>
  <si>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</si>
  <si>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</si>
  <si>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</si>
  <si>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</si>
  <si>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</si>
  <si>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</si>
  <si>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</si>
  <si>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</si>
  <si>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</si>
  <si>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</si>
  <si>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</si>
  <si>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</si>
  <si>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</si>
  <si>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</si>
  <si>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</si>
  <si>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</si>
  <si>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</si>
  <si>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</si>
  <si>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</si>
  <si>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</si>
  <si>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</si>
  <si>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</si>
  <si>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</si>
  <si>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</si>
  <si>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</si>
  <si>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</si>
  <si>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</si>
  <si>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</si>
  <si>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</si>
  <si>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</si>
  <si>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</si>
  <si>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</si>
  <si>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</si>
  <si>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</si>
  <si>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</si>
  <si>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</si>
  <si>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</si>
  <si>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</si>
  <si>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</si>
  <si>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</si>
  <si>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</si>
  <si>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</si>
  <si>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</si>
  <si>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</si>
  <si>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</si>
  <si>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</si>
  <si>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</si>
  <si>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</si>
  <si>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</si>
  <si>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</si>
  <si>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</si>
  <si>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</si>
  <si>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</si>
  <si>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</si>
  <si>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</si>
  <si>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</si>
  <si>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</si>
  <si>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</si>
  <si>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</si>
  <si>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</si>
  <si>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</si>
  <si>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</si>
  <si>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</si>
  <si>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</si>
  <si>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</si>
  <si>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</si>
  <si>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</si>
  <si>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</si>
  <si>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</si>
  <si>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</si>
  <si>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</si>
  <si>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</si>
  <si>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</si>
  <si>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</si>
  <si>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</si>
  <si>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</si>
  <si>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</si>
  <si>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</si>
  <si>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</si>
  <si>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</si>
  <si>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</si>
  <si>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</si>
  <si>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</si>
  <si>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</si>
  <si>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</si>
  <si>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</si>
  <si>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</si>
  <si>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</si>
  <si>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</si>
  <si>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</si>
  <si>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</si>
  <si>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</si>
  <si>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</si>
  <si>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</si>
  <si>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</si>
  <si>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</si>
  <si>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</si>
  <si>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</si>
  <si>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</si>
  <si>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</si>
  <si>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</si>
  <si>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</si>
  <si>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</si>
  <si>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</si>
  <si>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</si>
  <si>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</si>
  <si>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</si>
  <si>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</si>
  <si>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</si>
  <si>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</si>
  <si>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</si>
  <si>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</si>
  <si>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</si>
  <si>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</si>
  <si>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</si>
  <si>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</si>
  <si>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</si>
  <si>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</si>
  <si>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</si>
  <si>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</si>
  <si>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</si>
  <si>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</si>
  <si>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</si>
  <si>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</si>
  <si>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</si>
  <si>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</si>
  <si>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</si>
  <si>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</si>
  <si>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</si>
  <si>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</si>
  <si>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</si>
  <si>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</si>
  <si>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</si>
  <si>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</si>
  <si>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</si>
  <si>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</si>
  <si>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</si>
  <si>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</si>
  <si>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</si>
  <si>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</si>
  <si>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</si>
  <si>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</si>
  <si>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</si>
  <si>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</si>
  <si>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</si>
  <si>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</si>
  <si>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</si>
  <si>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</si>
  <si>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</si>
  <si>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</si>
  <si>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</si>
  <si>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</si>
  <si>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</si>
  <si>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</si>
  <si>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</si>
  <si>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</si>
  <si>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</si>
  <si>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</si>
  <si>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</si>
  <si>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</si>
  <si>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</si>
  <si>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</si>
  <si>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</si>
  <si>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</si>
  <si>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</si>
  <si>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</si>
  <si>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</si>
  <si>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</si>
  <si>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</si>
  <si>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</si>
  <si>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</si>
  <si>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</si>
  <si>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</si>
  <si>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</si>
  <si>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</si>
  <si>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</si>
  <si>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</si>
  <si>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</si>
  <si>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</si>
  <si>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</si>
  <si>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</si>
  <si>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</si>
  <si>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</si>
  <si>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</si>
  <si>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</si>
  <si>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</si>
  <si>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</si>
  <si>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</si>
  <si>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</si>
  <si>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</si>
  <si>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</si>
  <si>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</si>
  <si>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</si>
  <si>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</si>
  <si>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</si>
  <si>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</si>
  <si>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</si>
  <si>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</si>
  <si>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</si>
  <si>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</si>
  <si>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</si>
  <si>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</si>
  <si>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</si>
  <si>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</si>
  <si>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</si>
  <si>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</si>
  <si>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</si>
  <si>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</si>
  <si>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</si>
  <si>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</si>
  <si>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</si>
  <si>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</si>
  <si>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</si>
  <si>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</si>
  <si>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</si>
  <si>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</si>
  <si>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</si>
  <si>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</si>
  <si>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</si>
  <si>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</si>
  <si>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</si>
  <si>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</si>
  <si>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</si>
  <si>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</si>
  <si>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</si>
  <si>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</si>
  <si>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</si>
  <si>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</si>
  <si>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</si>
  <si>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</si>
  <si>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</si>
  <si>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</si>
  <si>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</si>
  <si>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</si>
  <si>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</si>
  <si>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</si>
  <si>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</si>
  <si>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</si>
  <si>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</si>
  <si>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</si>
  <si>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</si>
  <si>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</si>
  <si>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</si>
  <si>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</si>
  <si>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</si>
  <si>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</si>
  <si>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</si>
  <si>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</si>
  <si>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</si>
  <si>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</si>
  <si>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</si>
  <si>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</si>
  <si>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</si>
  <si>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</si>
  <si>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</si>
  <si>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</si>
  <si>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</si>
  <si>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</si>
  <si>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</si>
  <si>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</si>
  <si>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</si>
  <si>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</si>
  <si>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</si>
  <si>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</si>
  <si>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</si>
  <si>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</si>
  <si>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</si>
  <si>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</si>
  <si>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</si>
  <si>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</si>
  <si>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</si>
  <si>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</si>
  <si>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</si>
  <si>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</si>
  <si>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</si>
  <si>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</si>
  <si>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</si>
  <si>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</si>
  <si>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</si>
  <si>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</si>
  <si>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</si>
  <si>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</si>
  <si>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</si>
  <si>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</si>
  <si>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</si>
  <si>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</si>
  <si>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</si>
  <si>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</si>
  <si>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</si>
  <si>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</si>
  <si>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</si>
  <si>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</si>
  <si>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</si>
  <si>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</si>
  <si>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</si>
  <si>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</si>
  <si>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</si>
  <si>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</si>
  <si>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</si>
  <si>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</si>
  <si>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</si>
  <si>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</si>
  <si>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</si>
  <si>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</si>
  <si>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</si>
  <si>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</si>
  <si>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</si>
  <si>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</si>
  <si>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</si>
  <si>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</si>
  <si>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</si>
  <si>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</si>
  <si>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</si>
  <si>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</si>
  <si>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</si>
  <si>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</si>
  <si>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</si>
  <si>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</si>
  <si>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</si>
  <si>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</si>
  <si>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</si>
  <si>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</si>
  <si>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</si>
  <si>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</si>
  <si>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</si>
  <si>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</si>
  <si>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</si>
  <si>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</si>
  <si>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</si>
  <si>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</si>
  <si>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</si>
  <si>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</si>
  <si>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</si>
  <si>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</si>
  <si>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</si>
  <si>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</si>
  <si>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</si>
  <si>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</si>
  <si>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</si>
  <si>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</si>
  <si>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</si>
  <si>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</si>
  <si>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</si>
  <si>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</si>
  <si>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</si>
  <si>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</si>
  <si>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</si>
  <si>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</si>
  <si>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</si>
  <si>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</si>
  <si>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</si>
  <si>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</si>
  <si>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</si>
  <si>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</si>
  <si>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</si>
  <si>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</si>
  <si>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</si>
  <si>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</si>
  <si>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</si>
  <si>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</si>
  <si>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</si>
  <si>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</si>
  <si>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</si>
  <si>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</si>
  <si>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</si>
  <si>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</si>
  <si>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</si>
  <si>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</si>
  <si>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</si>
  <si>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</si>
  <si>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</si>
  <si>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</si>
  <si>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</si>
  <si>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</si>
  <si>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</si>
  <si>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</si>
  <si>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</si>
  <si>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</si>
  <si>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</si>
  <si>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</si>
  <si>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</si>
  <si>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</si>
  <si>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</si>
  <si>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</si>
  <si>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</si>
  <si>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</si>
  <si>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</si>
  <si>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</si>
  <si>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</si>
  <si>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</si>
  <si>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</si>
  <si>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</si>
  <si>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</si>
  <si>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</si>
  <si>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</si>
  <si>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</si>
  <si>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</si>
  <si>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</si>
  <si>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</si>
  <si>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</si>
  <si>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</si>
  <si>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</si>
  <si>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</si>
  <si>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</si>
  <si>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</si>
  <si>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</si>
  <si>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</si>
  <si>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</si>
  <si>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</si>
  <si>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</si>
  <si>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</si>
  <si>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</si>
  <si>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</si>
  <si>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</si>
  <si>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</si>
  <si>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</si>
  <si>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</si>
  <si>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</si>
  <si>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</si>
  <si>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</si>
  <si>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</si>
  <si>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</si>
  <si>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</si>
  <si>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</si>
  <si>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</si>
  <si>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</si>
  <si>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</si>
  <si>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</si>
  <si>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</si>
  <si>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</si>
  <si>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</si>
  <si>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</si>
  <si>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</si>
  <si>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</si>
  <si>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</si>
  <si>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</si>
  <si>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</si>
  <si>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</si>
  <si>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</si>
  <si>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</si>
  <si>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</si>
  <si>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</si>
  <si>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</si>
  <si>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</si>
  <si>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</si>
  <si>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</si>
  <si>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</si>
  <si>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</si>
  <si>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</si>
  <si>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</si>
  <si>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</si>
  <si>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</si>
  <si>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</si>
  <si>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</si>
  <si>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</si>
  <si>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</si>
  <si>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</si>
  <si>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</si>
  <si>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</si>
  <si>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</si>
  <si>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</si>
  <si>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</si>
  <si>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</si>
  <si>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</si>
  <si>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</si>
  <si>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</si>
  <si>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</si>
  <si>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</si>
  <si>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</si>
  <si>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</si>
  <si>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</si>
  <si>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</si>
  <si>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</si>
  <si>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</si>
  <si>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</si>
  <si>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</si>
  <si>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</si>
  <si>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</si>
  <si>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</si>
  <si>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</si>
  <si>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</si>
  <si>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</si>
  <si>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</si>
  <si>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</si>
  <si>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</si>
  <si>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</si>
  <si>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</si>
  <si>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</si>
  <si>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</si>
  <si>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</si>
  <si>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</si>
  <si>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</si>
  <si>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</si>
  <si>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</si>
  <si>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</si>
  <si>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</si>
  <si>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</si>
  <si>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</si>
  <si>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</si>
  <si>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</si>
  <si>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</si>
  <si>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</si>
  <si>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</si>
  <si>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</si>
  <si>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</si>
  <si>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</si>
  <si>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</si>
  <si>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</si>
  <si>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</si>
  <si>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</si>
  <si>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</si>
  <si>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</si>
  <si>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</si>
  <si>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</si>
  <si>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</si>
  <si>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</si>
  <si>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</si>
  <si>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</si>
  <si>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</si>
  <si>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</si>
  <si>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</si>
  <si>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</si>
  <si>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</si>
  <si>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</si>
  <si>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</si>
  <si>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</si>
  <si>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</si>
  <si>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</si>
  <si>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</si>
  <si>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</si>
  <si>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</si>
  <si>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</si>
  <si>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</si>
  <si>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</si>
  <si>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</si>
  <si>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</si>
  <si>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</si>
  <si>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</si>
  <si>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</si>
  <si>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</si>
  <si>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</si>
  <si>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</si>
  <si>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</si>
  <si>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</si>
  <si>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</si>
  <si>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</si>
  <si>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</si>
  <si>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</si>
  <si>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</si>
  <si>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</si>
  <si>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</si>
  <si>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</si>
  <si>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</si>
  <si>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</si>
  <si>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</si>
  <si>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</si>
  <si>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</si>
  <si>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</si>
  <si>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</si>
  <si>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</si>
  <si>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</si>
  <si>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</si>
  <si>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</si>
  <si>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</si>
  <si>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</si>
  <si>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</si>
  <si>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</si>
  <si>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</si>
  <si>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</si>
  <si>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</si>
  <si>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</si>
  <si>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</si>
  <si>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</si>
  <si>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</si>
  <si>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</si>
  <si>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</si>
  <si>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</si>
  <si>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</si>
  <si>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</si>
  <si>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</si>
  <si>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</si>
  <si>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</si>
  <si>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</si>
  <si>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</si>
  <si>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</si>
  <si>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</si>
  <si>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</si>
  <si>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</si>
  <si>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</si>
  <si>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</si>
  <si>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</si>
  <si>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</si>
  <si>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</si>
  <si>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</si>
  <si>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</si>
  <si>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</si>
  <si>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</si>
  <si>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</si>
  <si>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</si>
  <si>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</si>
  <si>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</si>
  <si>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</si>
  <si>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</si>
  <si>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</si>
  <si>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</si>
  <si>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</si>
  <si>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</si>
  <si>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</si>
  <si>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</si>
  <si>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</si>
  <si>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</si>
  <si>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</si>
  <si>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</si>
  <si>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</si>
  <si>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</si>
  <si>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</si>
  <si>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</si>
  <si>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</si>
  <si>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</si>
  <si>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</si>
  <si>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</si>
  <si>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</si>
  <si>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</si>
  <si>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</si>
  <si>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</si>
  <si>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</si>
  <si>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</si>
  <si>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</si>
  <si>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</si>
  <si>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</si>
  <si>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</si>
  <si>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</si>
  <si>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</si>
  <si>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</si>
  <si>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</si>
  <si>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</si>
  <si>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</si>
  <si>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</si>
  <si>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</si>
  <si>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</si>
  <si>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</si>
  <si>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</si>
  <si>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</si>
  <si>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</si>
  <si>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</si>
  <si>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</si>
  <si>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</si>
  <si>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</si>
  <si>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</si>
  <si>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</si>
  <si>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</si>
  <si>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</si>
  <si>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</si>
  <si>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</si>
  <si>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</si>
  <si>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</si>
  <si>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</si>
  <si>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</si>
  <si>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</si>
  <si>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</si>
  <si>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</si>
  <si>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</si>
  <si>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</si>
  <si>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</si>
  <si>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</si>
  <si>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</si>
  <si>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</si>
  <si>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</si>
  <si>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</si>
  <si>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</si>
  <si>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</si>
  <si>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</si>
  <si>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</si>
  <si>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</si>
  <si>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</si>
  <si>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</si>
  <si>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</si>
  <si>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</si>
  <si>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</si>
  <si>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</si>
  <si>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</si>
  <si>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</si>
  <si>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</si>
  <si>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</si>
  <si>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</si>
  <si>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</si>
  <si>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</si>
  <si>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</si>
  <si>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</si>
  <si>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</si>
  <si>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</si>
  <si>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</si>
  <si>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</si>
  <si>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</si>
  <si>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</si>
  <si>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</si>
  <si>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</si>
  <si>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</si>
  <si>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</si>
  <si>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</si>
  <si>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</si>
  <si>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</si>
  <si>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</si>
  <si>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</si>
  <si>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</si>
  <si>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</si>
  <si>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</si>
  <si>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</si>
  <si>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</si>
  <si>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</si>
  <si>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</si>
  <si>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</si>
  <si>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</si>
  <si>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</si>
  <si>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</si>
  <si>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</si>
  <si>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</si>
  <si>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</si>
  <si>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</si>
  <si>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</si>
  <si>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</si>
  <si>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</si>
  <si>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</si>
  <si>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</si>
  <si>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</si>
  <si>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</si>
  <si>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</si>
  <si>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</si>
  <si>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</si>
  <si>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</si>
  <si>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</si>
  <si>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</si>
  <si>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</si>
  <si>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</si>
  <si>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</si>
  <si>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</si>
  <si>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</si>
  <si>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</si>
  <si>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</si>
  <si>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</si>
  <si>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</si>
  <si>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</si>
  <si>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</si>
  <si>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</si>
  <si>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</si>
  <si>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</si>
  <si>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</si>
  <si>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</si>
  <si>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</si>
  <si>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</si>
  <si>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</si>
  <si>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</si>
  <si>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</si>
  <si>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</si>
  <si>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</si>
  <si>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</si>
  <si>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</si>
  <si>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</si>
  <si>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</si>
  <si>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</si>
  <si>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</si>
  <si>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</si>
  <si>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</si>
  <si>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</si>
  <si>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</si>
  <si>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</si>
  <si>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</si>
  <si>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</si>
  <si>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</si>
  <si>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</si>
  <si>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</si>
  <si>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</si>
  <si>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</si>
  <si>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</si>
  <si>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</si>
  <si>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</si>
  <si>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</si>
  <si>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</si>
  <si>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</si>
  <si>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</si>
  <si>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</si>
  <si>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</si>
  <si>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</si>
  <si>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</si>
  <si>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</si>
  <si>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</si>
  <si>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</si>
  <si>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</si>
  <si>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</si>
  <si>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</si>
  <si>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</si>
  <si>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</si>
  <si>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</si>
  <si>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</si>
  <si>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</si>
  <si>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</si>
  <si>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</si>
  <si>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</si>
  <si>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</si>
  <si>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</si>
  <si>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</si>
  <si>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</si>
  <si>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</si>
  <si>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</si>
  <si>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</si>
  <si>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</si>
  <si>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</si>
  <si>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</si>
  <si>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</si>
  <si>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</si>
  <si>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</si>
  <si>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</si>
  <si>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</si>
  <si>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</si>
  <si>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</si>
  <si>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</si>
  <si>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</si>
  <si>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</si>
  <si>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</si>
  <si>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</si>
  <si>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</si>
  <si>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</si>
  <si>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</si>
  <si>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</si>
  <si>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</si>
  <si>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</si>
  <si>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</si>
  <si>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</si>
  <si>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</si>
  <si>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</si>
  <si>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</si>
  <si>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</si>
  <si>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</si>
  <si>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</si>
  <si>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</si>
  <si>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</si>
  <si>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</si>
  <si>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</si>
  <si>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</si>
  <si>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</si>
  <si>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</si>
  <si>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</si>
  <si>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</si>
  <si>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</si>
  <si>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</si>
  <si>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</si>
  <si>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</si>
  <si>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</si>
  <si>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</si>
  <si>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</si>
  <si>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</si>
  <si>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</si>
  <si>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</si>
  <si>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</si>
  <si>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</si>
  <si>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</si>
  <si>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</si>
  <si>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</si>
  <si>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</si>
  <si>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</si>
  <si>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</si>
  <si>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</si>
  <si>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</si>
  <si>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</si>
  <si>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</si>
  <si>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</si>
  <si>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</si>
  <si>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</si>
  <si>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</si>
  <si>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</si>
  <si>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</si>
  <si>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</si>
  <si>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</si>
  <si>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</si>
  <si>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</si>
  <si>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</si>
  <si>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</si>
  <si>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</si>
  <si>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</si>
  <si>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</si>
  <si>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</si>
  <si>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</si>
  <si>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</si>
  <si>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</si>
  <si>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</si>
  <si>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</si>
  <si>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</si>
  <si>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</si>
  <si>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</si>
  <si>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</si>
  <si>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</si>
  <si>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</si>
  <si>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</si>
  <si>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</si>
  <si>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</si>
  <si>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</si>
  <si>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</si>
  <si>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</si>
  <si>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</si>
  <si>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</si>
  <si>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</si>
  <si>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</si>
  <si>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</si>
  <si>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</si>
  <si>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</si>
  <si>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</si>
  <si>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</si>
  <si>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</si>
  <si>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</si>
  <si>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</si>
  <si>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</si>
  <si>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</si>
  <si>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</si>
  <si>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</si>
  <si>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</si>
  <si>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</si>
  <si>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</si>
  <si>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</si>
  <si>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</si>
  <si>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</si>
  <si>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</si>
  <si>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</si>
  <si>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</si>
  <si>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</si>
  <si>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</si>
  <si>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</si>
  <si>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</si>
  <si>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</si>
  <si>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</si>
  <si>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</si>
  <si>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</si>
  <si>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</si>
  <si>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</si>
  <si>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</si>
  <si>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</si>
  <si>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</si>
  <si>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</si>
  <si>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</si>
  <si>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</si>
  <si>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</si>
  <si>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</si>
  <si>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</si>
  <si>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</si>
  <si>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</si>
  <si>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</si>
  <si>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</si>
  <si>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</si>
  <si>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</si>
  <si>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</si>
  <si>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</si>
  <si>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</si>
  <si>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</si>
  <si>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</si>
  <si>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</si>
  <si>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</si>
  <si>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</si>
  <si>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</si>
  <si>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</si>
  <si>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</si>
  <si>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</si>
  <si>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</si>
  <si>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</si>
  <si>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</si>
  <si>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</si>
  <si>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</si>
  <si>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</si>
  <si>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</si>
  <si>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</si>
  <si>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</si>
  <si>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</si>
  <si>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</si>
  <si>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</si>
  <si>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</si>
  <si>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</si>
  <si>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</si>
  <si>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</si>
  <si>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</si>
  <si>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</si>
  <si>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</si>
  <si>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</si>
  <si>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</si>
  <si>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</si>
  <si>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</si>
  <si>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</si>
  <si>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</si>
  <si>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</si>
  <si>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</si>
  <si>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</si>
  <si>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</si>
  <si>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</si>
  <si>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</si>
  <si>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</si>
  <si>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</si>
  <si>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</si>
  <si>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</si>
  <si>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</si>
  <si>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</si>
  <si>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</si>
  <si>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</si>
  <si>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</si>
  <si>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</si>
  <si>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</si>
  <si>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</si>
  <si>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</si>
  <si>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</si>
  <si>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</si>
  <si>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</si>
  <si>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</si>
  <si>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</si>
  <si>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</si>
  <si>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</si>
  <si>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</si>
  <si>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</si>
  <si>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</si>
  <si>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</si>
  <si>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</si>
  <si>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</si>
  <si>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</si>
  <si>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</si>
  <si>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</si>
  <si>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</si>
  <si>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</si>
  <si>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</si>
  <si>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</si>
  <si>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</si>
  <si>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</si>
  <si>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</si>
  <si>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</si>
  <si>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</si>
  <si>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</si>
  <si>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</si>
  <si>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</si>
  <si>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</si>
  <si>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</si>
  <si>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</si>
  <si>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</si>
  <si>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</si>
  <si>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</si>
  <si>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</si>
  <si>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</si>
  <si>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</si>
  <si>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</si>
  <si>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</si>
  <si>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</si>
  <si>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</si>
  <si>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</si>
  <si>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</si>
  <si>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</si>
  <si>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</si>
  <si>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</si>
  <si>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</si>
  <si>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</si>
  <si>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</si>
  <si>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</si>
  <si>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</si>
  <si>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</si>
  <si>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</si>
  <si>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</si>
  <si>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</si>
  <si>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</si>
  <si>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</si>
  <si>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</si>
  <si>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</si>
  <si>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</si>
  <si>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</si>
  <si>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</si>
  <si>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</si>
  <si>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</si>
  <si>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</si>
  <si>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</si>
  <si>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</si>
  <si>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</si>
  <si>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</si>
  <si>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</si>
  <si>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</si>
  <si>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</si>
  <si>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</si>
  <si>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</si>
  <si>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</si>
  <si>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</si>
  <si>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</si>
  <si>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</si>
  <si>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</si>
  <si>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</si>
  <si>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</si>
  <si>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</si>
  <si>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</si>
  <si>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</si>
  <si>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</si>
  <si>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</si>
  <si>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</si>
  <si>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</si>
  <si>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</si>
  <si>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</si>
  <si>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</si>
  <si>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</si>
  <si>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</si>
  <si>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</si>
  <si>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</si>
  <si>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</si>
  <si>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</si>
  <si>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</si>
  <si>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</si>
  <si>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</si>
  <si>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</si>
  <si>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</si>
  <si>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</si>
  <si>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</si>
  <si>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</si>
  <si>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</si>
  <si>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</si>
  <si>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</si>
  <si>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</si>
  <si>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</si>
  <si>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</si>
  <si>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</si>
  <si>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</si>
  <si>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</si>
  <si>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</si>
  <si>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</si>
  <si>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</si>
  <si>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</si>
  <si>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</si>
  <si>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</si>
  <si>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</si>
  <si>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</si>
  <si>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</si>
  <si>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</si>
  <si>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</si>
  <si>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</si>
  <si>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</si>
  <si>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</si>
  <si>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</si>
  <si>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</si>
  <si>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</si>
  <si>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</si>
  <si>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</si>
  <si>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</si>
  <si>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</si>
  <si>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</si>
  <si>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</si>
  <si>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</si>
  <si>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</si>
  <si>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</si>
  <si>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</si>
  <si>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</si>
  <si>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</si>
  <si>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</si>
  <si>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</si>
  <si>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</si>
  <si>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</si>
  <si>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</si>
  <si>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</si>
  <si>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</si>
  <si>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</si>
  <si>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</si>
  <si>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</si>
  <si>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</si>
  <si>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</si>
  <si>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</si>
  <si>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</si>
  <si>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</si>
  <si>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</si>
  <si>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</si>
  <si>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</si>
  <si>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</si>
  <si>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</si>
  <si>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</si>
  <si>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</si>
  <si>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</si>
  <si>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</si>
  <si>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</si>
  <si>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</si>
  <si>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</si>
  <si>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</si>
  <si>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</si>
  <si>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</si>
  <si>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</si>
  <si>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</si>
  <si>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</si>
  <si>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</si>
  <si>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</si>
  <si>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</si>
  <si>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</si>
  <si>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</si>
  <si>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</si>
  <si>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</si>
  <si>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</si>
  <si>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</si>
  <si>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</si>
  <si>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</si>
  <si>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</si>
  <si>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</si>
  <si>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</si>
  <si>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</si>
  <si>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</si>
  <si>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</si>
  <si>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</si>
  <si>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</si>
  <si>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</si>
  <si>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</si>
  <si>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</si>
  <si>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</si>
  <si>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</si>
  <si>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</si>
  <si>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</si>
  <si>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</si>
  <si>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</si>
  <si>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</si>
  <si>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</si>
  <si>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</si>
  <si>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</si>
  <si>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</si>
  <si>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</si>
  <si>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</si>
  <si>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</si>
  <si>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</si>
  <si>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</si>
  <si>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</si>
  <si>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</si>
  <si>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</si>
  <si>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</si>
  <si>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</si>
  <si>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</si>
  <si>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</si>
  <si>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</si>
  <si>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</si>
  <si>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</si>
  <si>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</si>
  <si>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</si>
  <si>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</si>
  <si>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</si>
  <si>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</si>
  <si>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</si>
  <si>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</si>
  <si>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</si>
  <si>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</si>
  <si>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</si>
  <si>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</si>
  <si>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</si>
  <si>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</si>
  <si>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</si>
  <si>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</si>
  <si>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</si>
  <si>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</si>
  <si>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</si>
  <si>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</si>
  <si>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</si>
  <si>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</si>
  <si>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</si>
  <si>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</si>
  <si>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</si>
  <si>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</si>
  <si>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</si>
  <si>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</si>
  <si>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</si>
  <si>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</si>
  <si>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</si>
  <si>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</si>
  <si>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</si>
  <si>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</si>
  <si>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</si>
  <si>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</si>
  <si>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</si>
  <si>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</si>
  <si>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</si>
  <si>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</si>
  <si>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</si>
  <si>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</si>
  <si>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</si>
  <si>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</si>
  <si>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</si>
  <si>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</si>
  <si>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</si>
  <si>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</si>
  <si>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</si>
  <si>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</si>
  <si>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</si>
  <si>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</si>
  <si>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</si>
  <si>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</si>
  <si>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</si>
  <si>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</si>
  <si>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</si>
  <si>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</si>
  <si>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</si>
  <si>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</si>
  <si>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</si>
  <si>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</si>
  <si>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</si>
  <si>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</si>
  <si>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</si>
  <si>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</si>
  <si>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</si>
  <si>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</si>
  <si>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</si>
  <si>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</si>
  <si>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</si>
  <si>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</si>
  <si>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</si>
  <si>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</si>
  <si>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</si>
  <si>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</si>
  <si>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</si>
  <si>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</si>
  <si>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</si>
  <si>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</si>
  <si>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</si>
  <si>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</si>
  <si>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</si>
  <si>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</si>
  <si>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</si>
  <si>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</si>
  <si>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</si>
  <si>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</si>
  <si>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</si>
  <si>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</si>
  <si>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</si>
  <si>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</si>
  <si>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</si>
  <si>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</si>
  <si>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</si>
  <si>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</si>
  <si>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</si>
  <si>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</si>
  <si>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</si>
  <si>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</si>
  <si>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</si>
  <si>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</si>
  <si>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</si>
  <si>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</si>
  <si>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</si>
  <si>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</si>
  <si>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</si>
  <si>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</si>
  <si>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</si>
  <si>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</si>
  <si>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</si>
  <si>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</si>
  <si>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</si>
  <si>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</si>
  <si>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</si>
  <si>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</si>
  <si>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</si>
  <si>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</si>
  <si>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</si>
  <si>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</si>
  <si>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</si>
  <si>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</si>
  <si>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</si>
  <si>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</si>
  <si>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</si>
  <si>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</si>
  <si>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</si>
  <si>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</si>
  <si>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</si>
  <si>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</si>
  <si>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</si>
  <si>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</si>
  <si>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</si>
  <si>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</si>
  <si>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</si>
  <si>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</si>
  <si>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</si>
  <si>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</si>
  <si>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</si>
  <si>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</si>
  <si>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</si>
  <si>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</si>
  <si>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</si>
  <si>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</si>
  <si>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</si>
  <si>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</si>
  <si>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</si>
  <si>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</si>
  <si>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</si>
  <si>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</si>
  <si>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</si>
  <si>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</si>
  <si>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</si>
  <si>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</si>
  <si>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</si>
  <si>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</si>
  <si>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</si>
  <si>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</si>
  <si>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</si>
  <si>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</si>
  <si>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</si>
  <si>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</si>
  <si>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</si>
  <si>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</si>
  <si>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</si>
  <si>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</si>
  <si>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</si>
  <si>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</si>
  <si>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</si>
  <si>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</si>
  <si>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</si>
  <si>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</si>
  <si>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</si>
  <si>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</si>
  <si>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</si>
  <si>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</si>
  <si>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</si>
  <si>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</si>
  <si>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</si>
  <si>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</si>
  <si>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</si>
  <si>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</si>
  <si>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</si>
  <si>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</si>
  <si>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</si>
  <si>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</si>
  <si>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</si>
  <si>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</si>
  <si>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</si>
  <si>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</si>
  <si>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</si>
  <si>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</si>
  <si>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</si>
  <si>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</si>
  <si>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</si>
  <si>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</si>
  <si>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</si>
  <si>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</si>
  <si>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</si>
  <si>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</si>
  <si>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</si>
  <si>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</si>
  <si>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</si>
  <si>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</si>
  <si>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</si>
  <si>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</si>
  <si>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</si>
  <si>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</si>
  <si>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</si>
  <si>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</si>
  <si>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</si>
  <si>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</si>
  <si>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</si>
  <si>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</si>
  <si>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</si>
  <si>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</si>
  <si>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</si>
  <si>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</si>
  <si>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</si>
  <si>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</si>
  <si>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</si>
  <si>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</si>
  <si>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</si>
  <si>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</si>
  <si>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</si>
  <si>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</si>
  <si>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</si>
  <si>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</si>
  <si>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</si>
  <si>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</si>
  <si>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</si>
  <si>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</si>
  <si>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</si>
  <si>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</si>
  <si>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</si>
  <si>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</si>
  <si>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</si>
  <si>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</si>
  <si>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</si>
  <si>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</si>
  <si>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</si>
  <si>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</si>
  <si>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</si>
  <si>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</si>
  <si>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</si>
  <si>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</si>
  <si>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</si>
  <si>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</si>
  <si>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</si>
  <si>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</si>
  <si>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</si>
  <si>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</si>
  <si>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</si>
  <si>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</si>
  <si>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</si>
  <si>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</si>
  <si>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</si>
  <si>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</si>
  <si>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</si>
  <si>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</si>
  <si>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</si>
  <si>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</si>
  <si>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</si>
  <si>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</si>
  <si>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</si>
  <si>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</si>
  <si>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</si>
  <si>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</si>
  <si>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</si>
  <si>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</si>
  <si>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</si>
  <si>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</si>
  <si>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</si>
  <si>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</si>
  <si>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</si>
  <si>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</si>
  <si>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</si>
  <si>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</si>
  <si>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</si>
  <si>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</si>
  <si>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</si>
  <si>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</si>
  <si>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</si>
  <si>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</si>
  <si>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</si>
  <si>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</si>
  <si>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</si>
  <si>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</si>
  <si>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</si>
  <si>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</si>
  <si>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</si>
  <si>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</si>
  <si>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</si>
  <si>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</si>
  <si>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</si>
  <si>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</si>
  <si>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</si>
  <si>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</si>
  <si>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</si>
  <si>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</si>
  <si>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</si>
  <si>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</si>
  <si>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</si>
  <si>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</si>
  <si>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</si>
  <si>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</si>
  <si>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</si>
  <si>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</si>
  <si>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</si>
  <si>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</si>
  <si>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</si>
  <si>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</si>
  <si>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</si>
  <si>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</si>
  <si>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</si>
  <si>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</si>
  <si>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</si>
  <si>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</si>
  <si>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</si>
  <si>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</si>
  <si>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</si>
  <si>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</si>
  <si>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</si>
  <si>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</si>
  <si>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</si>
  <si>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</si>
  <si>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</si>
  <si>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</si>
  <si>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</si>
  <si>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</si>
  <si>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</si>
  <si>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</si>
  <si>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</si>
  <si>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</si>
  <si>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</si>
  <si>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</si>
  <si>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</si>
  <si>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</si>
  <si>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</si>
  <si>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</si>
  <si>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</si>
  <si>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</si>
  <si>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</si>
  <si>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</si>
  <si>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</si>
  <si>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</si>
  <si>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</si>
  <si>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</si>
  <si>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</si>
  <si>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</si>
  <si>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</si>
  <si>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</si>
  <si>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</si>
  <si>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</si>
  <si>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</si>
  <si>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</si>
  <si>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</si>
  <si>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</si>
  <si>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</si>
  <si>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</si>
  <si>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</si>
  <si>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</si>
  <si>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</si>
  <si>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</si>
  <si>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</si>
  <si>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</si>
  <si>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</si>
  <si>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</si>
  <si>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</si>
  <si>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</si>
  <si>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</si>
  <si>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</si>
  <si>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</si>
  <si>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</si>
  <si>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</si>
  <si>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</si>
  <si>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</si>
  <si>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</si>
  <si>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</si>
  <si>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</si>
  <si>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</si>
  <si>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</si>
  <si>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</si>
  <si>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</si>
  <si>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</si>
  <si>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</si>
  <si>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</si>
  <si>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</si>
  <si>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</si>
  <si>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</si>
  <si>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</si>
  <si>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</si>
  <si>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</si>
  <si>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</si>
  <si>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</si>
  <si>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</si>
  <si>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</si>
  <si>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</si>
  <si>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</si>
  <si>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</si>
  <si>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</si>
  <si>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</si>
  <si>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</si>
  <si>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</si>
  <si>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</si>
  <si>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</si>
  <si>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</si>
  <si>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</si>
  <si>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</si>
  <si>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</si>
  <si>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</si>
  <si>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</si>
  <si>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</si>
  <si>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</si>
  <si>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</si>
  <si>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</si>
  <si>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</si>
  <si>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</si>
  <si>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</si>
  <si>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</si>
  <si>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</si>
  <si>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</si>
  <si>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</si>
  <si>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</si>
  <si>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</si>
  <si>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</si>
  <si>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</si>
  <si>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</si>
  <si>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</si>
  <si>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</si>
  <si>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</si>
  <si>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</si>
  <si>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</si>
  <si>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</si>
  <si>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</si>
  <si>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</si>
  <si>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</si>
  <si>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</si>
  <si>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</si>
  <si>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</si>
  <si>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</si>
  <si>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</si>
  <si>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</si>
  <si>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</si>
  <si>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</si>
  <si>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</si>
  <si>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</si>
  <si>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</si>
  <si>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</si>
  <si>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</si>
  <si>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</si>
  <si>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</si>
  <si>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</si>
  <si>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</si>
  <si>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</si>
  <si>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</si>
  <si>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</si>
  <si>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</si>
  <si>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</si>
  <si>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</si>
  <si>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</si>
  <si>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</si>
  <si>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</si>
  <si>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</si>
  <si>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</si>
  <si>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</si>
  <si>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</si>
  <si>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</si>
  <si>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</si>
  <si>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</si>
  <si>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</si>
  <si>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</si>
  <si>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</si>
  <si>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</si>
  <si>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</si>
  <si>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</si>
  <si>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</si>
  <si>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</si>
  <si>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</si>
  <si>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</si>
  <si>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</si>
  <si>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</si>
  <si>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</si>
  <si>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</si>
  <si>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</si>
  <si>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</si>
  <si>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</si>
  <si>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</si>
  <si>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</si>
  <si>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</si>
  <si>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</si>
  <si>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</si>
  <si>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</si>
  <si>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</si>
  <si>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</si>
  <si>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</si>
  <si>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</si>
  <si>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</si>
  <si>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</si>
  <si>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</si>
  <si>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</si>
  <si>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</si>
  <si>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</si>
  <si>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</si>
  <si>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</si>
  <si>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</si>
  <si>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</si>
  <si>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</si>
  <si>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</si>
  <si>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</si>
  <si>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</si>
  <si>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</si>
  <si>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</si>
  <si>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</si>
  <si>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</si>
  <si>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</si>
  <si>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</si>
  <si>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</si>
  <si>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</si>
  <si>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</si>
  <si>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</si>
  <si>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</si>
  <si>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</si>
  <si>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</si>
  <si>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</si>
  <si>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</si>
  <si>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</si>
  <si>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</si>
  <si>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</si>
  <si>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</si>
  <si>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</si>
  <si>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</si>
  <si>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</si>
  <si>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</si>
  <si>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</si>
  <si>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</si>
  <si>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</si>
  <si>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</si>
  <si>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</si>
  <si>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</si>
  <si>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</si>
  <si>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</si>
  <si>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</si>
  <si>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</si>
  <si>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</si>
  <si>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</si>
  <si>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</si>
  <si>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</si>
  <si>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</si>
  <si>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</si>
  <si>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</si>
  <si>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</si>
  <si>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</si>
  <si>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</si>
  <si>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</si>
  <si>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</si>
  <si>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</si>
  <si>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</si>
  <si>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</si>
  <si>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</si>
  <si>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</si>
  <si>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</si>
  <si>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</si>
  <si>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</si>
  <si>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</si>
  <si>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</si>
  <si>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</si>
  <si>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</si>
  <si>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</si>
  <si>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</si>
  <si>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</si>
  <si>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</si>
  <si>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</si>
  <si>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</si>
  <si>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</si>
  <si>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</si>
  <si>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</si>
  <si>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</si>
  <si>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</si>
  <si>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</si>
  <si>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</si>
  <si>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</si>
  <si>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</si>
  <si>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</si>
  <si>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</si>
  <si>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</si>
  <si>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</si>
  <si>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</si>
  <si>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</si>
  <si>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</si>
  <si>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</si>
  <si>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</si>
  <si>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</si>
  <si>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</si>
  <si>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</si>
  <si>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</si>
  <si>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</si>
  <si>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</si>
  <si>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</si>
  <si>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</si>
  <si>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</si>
  <si>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</si>
  <si>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</si>
  <si>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</si>
  <si>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</si>
  <si>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</si>
  <si>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</si>
  <si>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</si>
  <si>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</si>
  <si>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</si>
  <si>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</si>
  <si>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</si>
  <si>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</si>
  <si>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</si>
  <si>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</si>
  <si>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</si>
  <si>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</si>
  <si>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</si>
  <si>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</si>
  <si>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</si>
  <si>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</si>
  <si>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</si>
  <si>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</si>
  <si>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</si>
  <si>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</si>
  <si>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</si>
  <si>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</si>
  <si>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</si>
  <si>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</si>
  <si>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</si>
  <si>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</si>
  <si>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</si>
  <si>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</si>
  <si>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</si>
  <si>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</si>
  <si>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</si>
  <si>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</si>
  <si>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</si>
  <si>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</si>
  <si>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</si>
  <si>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</si>
  <si>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</si>
  <si>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</si>
  <si>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</si>
  <si>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</si>
  <si>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</si>
  <si>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</si>
  <si>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</si>
  <si>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</si>
  <si>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</si>
  <si>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</si>
  <si>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</si>
  <si>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</si>
  <si>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</si>
  <si>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</si>
  <si>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</si>
  <si>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</si>
  <si>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</si>
  <si>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</si>
  <si>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</si>
  <si>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</si>
  <si>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</si>
  <si>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</si>
  <si>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</si>
  <si>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</si>
  <si>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</si>
  <si>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</si>
  <si>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</si>
  <si>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</si>
  <si>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</si>
  <si>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</si>
  <si>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</si>
  <si>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</si>
  <si>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</si>
  <si>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</si>
  <si>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</si>
  <si>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</si>
  <si>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</si>
  <si>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</si>
  <si>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</si>
  <si>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</si>
  <si>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</si>
  <si>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</si>
  <si>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</si>
  <si>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</si>
  <si>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</si>
  <si>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</si>
  <si>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</si>
  <si>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</si>
  <si>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</si>
  <si>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</si>
  <si>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</si>
  <si>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</si>
  <si>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</si>
  <si>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</si>
  <si>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</si>
  <si>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</si>
  <si>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</si>
  <si>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</si>
  <si>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</si>
  <si>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</si>
  <si>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</si>
  <si>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</si>
  <si>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</si>
  <si>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</si>
  <si>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</si>
  <si>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</si>
  <si>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</si>
  <si>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</si>
  <si>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</si>
  <si>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</si>
  <si>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</si>
  <si>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</si>
  <si>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</si>
  <si>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</si>
  <si>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</si>
  <si>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</si>
  <si>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</si>
  <si>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</si>
  <si>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</si>
  <si>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</si>
  <si>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</si>
  <si>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</si>
  <si>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</si>
  <si>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</si>
  <si>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</si>
  <si>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</si>
  <si>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</si>
  <si>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</si>
  <si>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</si>
  <si>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</si>
  <si>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</si>
  <si>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</si>
  <si>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</si>
  <si>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</si>
  <si>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</si>
  <si>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</si>
  <si>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</si>
  <si>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</si>
  <si>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</si>
  <si>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</si>
  <si>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</si>
  <si>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</si>
  <si>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</si>
  <si>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</si>
  <si>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</si>
  <si>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</si>
  <si>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</si>
  <si>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</si>
  <si>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</si>
  <si>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</si>
  <si>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</si>
  <si>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</si>
  <si>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</si>
  <si>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</si>
  <si>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</si>
  <si>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</si>
  <si>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</si>
  <si>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</si>
  <si>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</si>
  <si>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</si>
  <si>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</si>
  <si>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</si>
  <si>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</si>
  <si>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</si>
  <si>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</si>
  <si>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</si>
  <si>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</si>
  <si>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</si>
  <si>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</si>
  <si>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</si>
  <si>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</si>
  <si>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</si>
  <si>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</si>
  <si>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</si>
  <si>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</si>
  <si>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</si>
  <si>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</si>
  <si>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</si>
  <si>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</si>
  <si>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</si>
  <si>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</si>
  <si>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</si>
  <si>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</si>
  <si>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</si>
  <si>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</si>
  <si>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</si>
  <si>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</si>
  <si>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</si>
  <si>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</si>
  <si>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</si>
  <si>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</si>
  <si>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</si>
  <si>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</si>
  <si>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</si>
  <si>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</si>
  <si>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</si>
  <si>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</si>
  <si>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</si>
  <si>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</si>
  <si>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</si>
  <si>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</si>
  <si>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</si>
  <si>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</si>
  <si>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</si>
  <si>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</si>
  <si>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</si>
  <si>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</si>
  <si>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</si>
  <si>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</si>
  <si>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</si>
  <si>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</si>
  <si>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</si>
  <si>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</si>
  <si>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</si>
  <si>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</si>
  <si>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</si>
  <si>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</si>
  <si>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</si>
  <si>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</si>
  <si>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</si>
  <si>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</si>
  <si>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</si>
  <si>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</si>
  <si>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</si>
  <si>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</si>
  <si>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</si>
  <si>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</si>
  <si>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</si>
  <si>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</si>
  <si>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</si>
  <si>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</si>
  <si>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</si>
  <si>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</si>
  <si>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</si>
  <si>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</si>
  <si>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</si>
  <si>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</si>
  <si>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</si>
  <si>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</si>
  <si>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</si>
  <si>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</si>
  <si>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</si>
  <si>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</si>
  <si>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</si>
  <si>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</si>
  <si>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</si>
  <si>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</si>
  <si>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</si>
  <si>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</si>
  <si>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</si>
  <si>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</si>
  <si>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</si>
  <si>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</si>
  <si>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</si>
  <si>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</si>
  <si>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</si>
  <si>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</si>
  <si>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</si>
  <si>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</si>
  <si>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</si>
  <si>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</si>
  <si>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</si>
  <si>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</si>
  <si>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</si>
  <si>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</si>
  <si>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</si>
  <si>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</si>
  <si>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</si>
  <si>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</si>
  <si>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</si>
  <si>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</si>
  <si>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</si>
  <si>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</si>
  <si>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</si>
  <si>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</si>
  <si>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</si>
  <si>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</si>
  <si>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</si>
  <si>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</si>
  <si>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</si>
  <si>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</si>
  <si>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</si>
  <si>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</si>
  <si>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</si>
  <si>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</si>
  <si>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</si>
  <si>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</si>
  <si>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</si>
  <si>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</si>
  <si>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</si>
  <si>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</si>
  <si>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</si>
  <si>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</si>
  <si>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</si>
  <si>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</si>
  <si>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</si>
  <si>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</si>
  <si>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</si>
  <si>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</si>
  <si>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</si>
  <si>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</si>
  <si>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</si>
  <si>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</si>
  <si>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</si>
  <si>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</si>
  <si>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</si>
  <si>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</si>
  <si>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</si>
  <si>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</si>
  <si>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</si>
  <si>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</si>
  <si>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</si>
  <si>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</si>
  <si>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</si>
  <si>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</si>
  <si>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</si>
  <si>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</si>
  <si>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</si>
  <si>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</si>
  <si>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</si>
  <si>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</si>
  <si>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</si>
  <si>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</si>
  <si>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</si>
  <si>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</si>
  <si>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</si>
  <si>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</si>
  <si>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</si>
  <si>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</si>
  <si>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</si>
  <si>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</si>
  <si>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</si>
  <si>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</si>
  <si>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</si>
  <si>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</si>
  <si>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</si>
  <si>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</si>
  <si>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</si>
  <si>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</si>
  <si>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</si>
  <si>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</si>
  <si>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</si>
  <si>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</si>
  <si>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</si>
  <si>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</si>
  <si>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</si>
  <si>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</si>
  <si>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</si>
  <si>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</si>
  <si>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</si>
  <si>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</si>
  <si>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</si>
  <si>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</si>
  <si>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</si>
  <si>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</si>
  <si>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</si>
  <si>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</si>
  <si>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</si>
  <si>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</si>
  <si>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</si>
  <si>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</si>
  <si>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</si>
  <si>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</si>
  <si>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</si>
  <si>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</si>
  <si>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</si>
  <si>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</si>
  <si>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</si>
  <si>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</si>
  <si>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</si>
  <si>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</si>
  <si>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</si>
  <si>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</si>
  <si>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</si>
  <si>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</si>
  <si>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</si>
  <si>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</si>
  <si>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</si>
  <si>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</si>
  <si>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</si>
  <si>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</si>
  <si>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</si>
  <si>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</si>
  <si>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</si>
  <si>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</si>
  <si>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</si>
  <si>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</si>
  <si>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</si>
  <si>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</si>
  <si>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</si>
  <si>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</si>
  <si>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</si>
  <si>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</si>
  <si>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</si>
  <si>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</si>
  <si>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</si>
  <si>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</si>
  <si>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</si>
  <si>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</si>
  <si>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</si>
  <si>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</si>
  <si>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</si>
  <si>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</si>
  <si>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</si>
  <si>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</si>
  <si>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</si>
  <si>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</si>
  <si>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</si>
  <si>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</si>
  <si>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</si>
  <si>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</si>
  <si>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</si>
  <si>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</si>
  <si>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</si>
  <si>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</si>
  <si>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</si>
  <si>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</si>
  <si>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</si>
  <si>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</si>
  <si>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</si>
  <si>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</si>
  <si>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</si>
  <si>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</si>
  <si>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</si>
  <si>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</si>
  <si>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</si>
  <si>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</si>
  <si>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</si>
  <si>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</si>
  <si>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</si>
  <si>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</si>
  <si>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</si>
  <si>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</si>
  <si>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</si>
  <si>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</si>
  <si>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</si>
  <si>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</si>
  <si>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</si>
  <si>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</si>
  <si>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</si>
  <si>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</si>
  <si>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</si>
  <si>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</si>
  <si>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</si>
  <si>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</si>
  <si>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</si>
  <si>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</si>
  <si>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</si>
  <si>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</si>
  <si>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</si>
  <si>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</si>
  <si>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</si>
  <si>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</si>
  <si>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</si>
  <si>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</si>
  <si>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</si>
  <si>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</si>
  <si>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</si>
  <si>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</si>
  <si>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</si>
  <si>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</si>
  <si>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</si>
  <si>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</si>
  <si>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</si>
  <si>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</si>
  <si>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</si>
  <si>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</si>
  <si>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</si>
  <si>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</si>
  <si>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</si>
  <si>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</si>
  <si>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</si>
  <si>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</si>
  <si>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</si>
  <si>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</si>
  <si>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</si>
  <si>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</si>
  <si>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</si>
  <si>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</si>
  <si>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</si>
  <si>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</si>
  <si>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</si>
  <si>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</si>
  <si>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</si>
  <si>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</si>
  <si>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</si>
  <si>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</si>
  <si>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</si>
  <si>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</si>
  <si>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</si>
  <si>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</si>
  <si>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</si>
  <si>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</si>
  <si>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</si>
  <si>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</si>
  <si>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</si>
  <si>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</si>
  <si>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</si>
  <si>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</si>
  <si>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</si>
  <si>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</si>
  <si>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</si>
  <si>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</si>
  <si>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</si>
  <si>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</si>
  <si>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</si>
  <si>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</si>
  <si>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</si>
  <si>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</si>
  <si>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</si>
  <si>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</si>
  <si>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</si>
  <si>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</si>
  <si>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</si>
  <si>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</si>
  <si>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</si>
  <si>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</si>
  <si>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</si>
  <si>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</si>
  <si>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</si>
  <si>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</si>
  <si>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</si>
  <si>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</si>
  <si>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</si>
  <si>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</si>
  <si>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</si>
  <si>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</si>
  <si>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</si>
  <si>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</si>
  <si>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</si>
  <si>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</si>
  <si>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</si>
  <si>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</si>
  <si>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</si>
  <si>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</si>
  <si>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</si>
  <si>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</si>
  <si>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</si>
  <si>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</si>
  <si>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</si>
  <si>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</si>
  <si>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</si>
  <si>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</si>
  <si>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</si>
  <si>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</si>
  <si>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</si>
  <si>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</si>
  <si>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</si>
  <si>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</si>
  <si>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</si>
  <si>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</si>
  <si>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</si>
  <si>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</si>
  <si>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</si>
  <si>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</si>
  <si>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</si>
  <si>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</si>
  <si>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</si>
  <si>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</si>
  <si>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</si>
  <si>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</si>
  <si>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</si>
  <si>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</si>
  <si>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</si>
  <si>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</si>
  <si>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</si>
  <si>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</si>
  <si>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</si>
  <si>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</si>
  <si>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</si>
  <si>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</si>
  <si>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</si>
  <si>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</si>
  <si>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</si>
  <si>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</si>
  <si>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</si>
  <si>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</si>
  <si>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</si>
  <si>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</si>
  <si>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</si>
  <si>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</si>
  <si>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</si>
  <si>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</si>
  <si>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</si>
  <si>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</si>
  <si>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</si>
  <si>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</si>
  <si>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</si>
  <si>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</si>
  <si>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</si>
  <si>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</si>
  <si>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</si>
  <si>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</si>
  <si>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</si>
  <si>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</si>
  <si>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</si>
  <si>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</si>
  <si>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</si>
  <si>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</si>
  <si>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</si>
  <si>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</si>
  <si>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</si>
  <si>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</si>
  <si>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</si>
  <si>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</si>
  <si>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</si>
  <si>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</si>
  <si>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</si>
  <si>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</si>
  <si>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</si>
  <si>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</si>
  <si>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</si>
  <si>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</si>
  <si>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</si>
  <si>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</si>
  <si>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</si>
  <si>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</si>
  <si>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</si>
  <si>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</si>
  <si>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</si>
  <si>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</si>
  <si>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</si>
  <si>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</si>
  <si>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</si>
  <si>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</si>
  <si>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</si>
  <si>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</si>
  <si>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</si>
  <si>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</si>
  <si>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</si>
  <si>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</si>
  <si>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</si>
  <si>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</si>
  <si>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</si>
  <si>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</si>
  <si>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</si>
  <si>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</si>
  <si>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</si>
  <si>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</si>
  <si>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</si>
  <si>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</si>
  <si>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</si>
  <si>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</si>
  <si>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</si>
  <si>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</si>
  <si>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</si>
  <si>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</si>
  <si>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</si>
  <si>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</si>
  <si>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</si>
  <si>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</si>
  <si>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</si>
  <si>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</si>
  <si>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</si>
  <si>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</si>
  <si>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</si>
  <si>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</si>
  <si>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</si>
  <si>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</si>
  <si>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</si>
  <si>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</si>
  <si>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</si>
  <si>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</si>
  <si>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</si>
  <si>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</si>
  <si>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</si>
  <si>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</si>
  <si>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</si>
  <si>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</si>
  <si>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</si>
  <si>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</si>
  <si>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</si>
  <si>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</si>
  <si>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</si>
  <si>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</si>
  <si>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</si>
  <si>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</si>
  <si>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</si>
  <si>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</si>
  <si>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</si>
  <si>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</si>
  <si>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</si>
  <si>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</si>
  <si>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</si>
  <si>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</si>
  <si>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</si>
  <si>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</si>
  <si>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</si>
  <si>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</si>
  <si>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</si>
  <si>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</si>
  <si>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</si>
  <si>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</si>
  <si>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</si>
  <si>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</si>
  <si>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</si>
  <si>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</si>
  <si>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</si>
  <si>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</si>
  <si>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</si>
  <si>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</si>
  <si>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</si>
  <si>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</si>
  <si>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</si>
  <si>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</si>
  <si>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</si>
  <si>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</si>
  <si>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</si>
  <si>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</si>
  <si>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</si>
  <si>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</si>
  <si>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</si>
  <si>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</si>
  <si>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</si>
  <si>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</si>
  <si>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</si>
  <si>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</si>
  <si>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</si>
  <si>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</si>
  <si>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</si>
  <si>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</si>
  <si>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</si>
  <si>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</si>
  <si>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</si>
  <si>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</si>
  <si>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</si>
  <si>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</si>
  <si>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</si>
  <si>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</si>
  <si>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</si>
  <si>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</si>
  <si>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</si>
  <si>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</si>
  <si>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</si>
  <si>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</si>
  <si>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</si>
  <si>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</si>
  <si>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</si>
  <si>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</si>
  <si>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</si>
  <si>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</si>
  <si>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</si>
  <si>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</si>
  <si>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</si>
  <si>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</si>
  <si>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</si>
  <si>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</si>
  <si>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</si>
  <si>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</si>
  <si>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</si>
  <si>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</si>
  <si>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</si>
  <si>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</si>
  <si>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</si>
  <si>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</si>
  <si>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</si>
  <si>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</si>
  <si>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</si>
  <si>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</si>
  <si>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</si>
  <si>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</si>
  <si>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</si>
  <si>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</si>
  <si>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</si>
  <si>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</si>
  <si>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</si>
  <si>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</si>
  <si>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</si>
  <si>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</si>
  <si>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</si>
  <si>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</si>
  <si>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</si>
  <si>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</si>
  <si>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</si>
  <si>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</si>
  <si>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</si>
  <si>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</si>
  <si>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</si>
  <si>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</si>
  <si>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</si>
  <si>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</si>
  <si>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</si>
  <si>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</si>
  <si>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</si>
  <si>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</si>
  <si>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</si>
  <si>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</si>
  <si>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</si>
  <si>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</si>
  <si>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</si>
  <si>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</si>
  <si>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</si>
  <si>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</si>
  <si>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</si>
  <si>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</si>
  <si>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</si>
  <si>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</si>
  <si>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</si>
  <si>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</si>
  <si>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</si>
  <si>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</si>
  <si>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</si>
  <si>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</si>
  <si>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</si>
  <si>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</si>
  <si>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</si>
  <si>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</si>
  <si>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</si>
  <si>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</si>
  <si>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</si>
  <si>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</si>
  <si>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</si>
  <si>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</si>
  <si>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</si>
  <si>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</si>
  <si>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</si>
  <si>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</si>
  <si>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</si>
  <si>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</si>
  <si>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</si>
  <si>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</si>
  <si>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</si>
  <si>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</si>
  <si>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</si>
  <si>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</si>
  <si>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</si>
  <si>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</si>
  <si>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</si>
  <si>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</si>
  <si>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</si>
  <si>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</si>
  <si>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</si>
  <si>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</si>
  <si>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</si>
  <si>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</si>
  <si>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</si>
  <si>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</si>
  <si>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</si>
  <si>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</si>
  <si>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</si>
  <si>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</si>
  <si>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</si>
  <si>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</si>
  <si>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</si>
  <si>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</si>
  <si>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</si>
  <si>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</si>
  <si>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</si>
  <si>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</si>
  <si>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</si>
  <si>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</si>
  <si>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</si>
  <si>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</si>
  <si>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</si>
  <si>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</si>
  <si>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</si>
  <si>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</si>
  <si>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</si>
  <si>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</si>
  <si>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</si>
  <si>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</si>
  <si>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</si>
  <si>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</si>
  <si>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</si>
  <si>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</si>
  <si>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</si>
  <si>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</si>
  <si>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</si>
  <si>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</si>
  <si>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</si>
  <si>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</si>
  <si>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</si>
  <si>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</si>
  <si>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</si>
  <si>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</si>
  <si>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</si>
  <si>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</si>
  <si>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</si>
  <si>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</si>
  <si>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</si>
  <si>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</si>
  <si>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</si>
  <si>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</si>
  <si>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</si>
  <si>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</si>
  <si>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</si>
  <si>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</si>
  <si>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</si>
  <si>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</si>
  <si>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</si>
  <si>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</si>
  <si>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</si>
  <si>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</si>
  <si>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</si>
  <si>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</si>
  <si>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</si>
  <si>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</si>
  <si>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</si>
  <si>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</si>
  <si>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</si>
  <si>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</si>
  <si>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</si>
  <si>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</si>
  <si>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</si>
  <si>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</si>
  <si>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</si>
  <si>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</si>
  <si>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</si>
  <si>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</si>
  <si>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</si>
  <si>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</si>
  <si>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</si>
  <si>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</si>
  <si>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</si>
  <si>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</si>
  <si>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</si>
  <si>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</si>
  <si>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</si>
  <si>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</si>
  <si>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</si>
  <si>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</si>
  <si>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</si>
  <si>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</si>
  <si>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</si>
  <si>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</si>
  <si>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</si>
  <si>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</si>
  <si>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</si>
  <si>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</si>
  <si>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</si>
  <si>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</si>
  <si>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</si>
  <si>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</si>
  <si>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</si>
  <si>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</si>
  <si>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</si>
  <si>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</si>
  <si>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</si>
  <si>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</si>
  <si>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</si>
  <si>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</si>
  <si>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</si>
  <si>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</si>
  <si>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</si>
  <si>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</si>
  <si>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</si>
  <si>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</si>
  <si>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</si>
  <si>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</si>
  <si>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</si>
  <si>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</si>
  <si>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</si>
  <si>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</si>
  <si>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</si>
  <si>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</si>
  <si>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</si>
  <si>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</si>
  <si>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</si>
  <si>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</si>
  <si>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</si>
  <si>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</si>
  <si>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</si>
  <si>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</si>
  <si>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</si>
  <si>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</si>
  <si>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</si>
  <si>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</si>
  <si>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</si>
  <si>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</si>
  <si>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</si>
  <si>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</si>
  <si>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</si>
  <si>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</si>
  <si>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</si>
  <si>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</si>
  <si>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</si>
  <si>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</si>
  <si>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</si>
  <si>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</si>
  <si>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</si>
  <si>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</si>
  <si>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</si>
  <si>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</si>
  <si>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</si>
  <si>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</si>
  <si>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</si>
  <si>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</si>
  <si>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</si>
  <si>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</si>
  <si>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</si>
  <si>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</si>
  <si>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</si>
  <si>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</si>
  <si>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</si>
  <si>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</si>
  <si>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</si>
  <si>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</si>
  <si>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</si>
  <si>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</si>
  <si>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</si>
  <si>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</si>
  <si>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</si>
  <si>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</si>
  <si>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</si>
  <si>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</si>
  <si>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</si>
  <si>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</si>
  <si>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</si>
  <si>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</si>
  <si>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</si>
  <si>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</si>
  <si>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</si>
  <si>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</si>
  <si>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</si>
  <si>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</si>
  <si>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</si>
  <si>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</si>
  <si>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</si>
  <si>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</si>
  <si>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</si>
  <si>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</si>
  <si>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</si>
  <si>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</si>
  <si>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</si>
  <si>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</si>
  <si>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</si>
  <si>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</si>
  <si>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</si>
  <si>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</si>
  <si>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</si>
  <si>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</si>
  <si>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</si>
  <si>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</si>
  <si>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</si>
  <si>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</si>
  <si>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</si>
  <si>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</si>
  <si>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</si>
  <si>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</si>
  <si>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</si>
  <si>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</si>
  <si>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</si>
  <si>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</si>
  <si>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</si>
  <si>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</si>
  <si>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</si>
  <si>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</si>
  <si>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</si>
  <si>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</si>
  <si>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</si>
  <si>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</si>
  <si>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</si>
  <si>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</si>
  <si>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</si>
  <si>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</si>
  <si>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</si>
  <si>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</si>
  <si>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</si>
  <si>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</si>
  <si>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</si>
  <si>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</si>
  <si>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</si>
  <si>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</si>
  <si>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</si>
  <si>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</si>
  <si>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</si>
  <si>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</si>
  <si>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</si>
  <si>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</si>
  <si>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</si>
  <si>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</si>
  <si>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</si>
  <si>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</si>
  <si>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</si>
  <si>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</si>
  <si>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</si>
  <si>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</si>
  <si>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</si>
  <si>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</si>
  <si>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</si>
  <si>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</si>
  <si>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</si>
  <si>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</si>
  <si>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</si>
  <si>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</si>
  <si>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</si>
  <si>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</si>
  <si>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</si>
  <si>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</si>
  <si>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</si>
  <si>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</si>
  <si>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</si>
  <si>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</si>
  <si>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</si>
  <si>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</si>
  <si>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</si>
  <si>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</si>
  <si>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</si>
  <si>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</si>
  <si>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</si>
  <si>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</si>
  <si>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</si>
  <si>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</si>
  <si>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</si>
  <si>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</si>
  <si>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</si>
  <si>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</si>
  <si>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</si>
  <si>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</si>
  <si>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</si>
  <si>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</si>
  <si>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</si>
  <si>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</si>
  <si>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</si>
  <si>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</si>
  <si>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</si>
  <si>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</si>
  <si>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</si>
  <si>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</si>
  <si>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</si>
  <si>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</si>
  <si>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</si>
  <si>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</si>
  <si>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</si>
  <si>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</si>
  <si>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</si>
  <si>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</si>
  <si>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</si>
  <si>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</si>
  <si>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</si>
  <si>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</si>
  <si>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</si>
  <si>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</si>
  <si>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</si>
  <si>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</si>
  <si>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</si>
  <si>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</si>
  <si>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</si>
  <si>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</si>
  <si>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</si>
  <si>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</si>
  <si>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</si>
  <si>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</si>
  <si>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</si>
  <si>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</si>
  <si>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</si>
  <si>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</si>
  <si>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</si>
  <si>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</si>
  <si>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</si>
  <si>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</si>
  <si>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</si>
  <si>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</si>
  <si>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</si>
  <si>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</si>
  <si>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</si>
  <si>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</si>
  <si>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</si>
  <si>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</si>
  <si>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</si>
  <si>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</si>
  <si>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</si>
  <si>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</si>
  <si>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</si>
  <si>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</si>
  <si>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</si>
  <si>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</si>
  <si>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</si>
  <si>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</si>
  <si>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</si>
  <si>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</si>
  <si>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</si>
  <si>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</si>
  <si>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</si>
  <si>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</si>
  <si>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</si>
  <si>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</si>
  <si>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</si>
  <si>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</si>
  <si>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</si>
  <si>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</si>
  <si>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</si>
  <si>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</si>
  <si>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</si>
  <si>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</si>
  <si>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</si>
  <si>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</si>
  <si>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</si>
  <si>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</si>
  <si>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</si>
  <si>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</si>
  <si>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</si>
  <si>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</si>
  <si>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</si>
  <si>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</si>
  <si>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</si>
  <si>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</si>
  <si>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</si>
  <si>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</si>
  <si>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</si>
  <si>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</si>
  <si>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</si>
  <si>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</si>
  <si>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</si>
  <si>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</si>
  <si>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</si>
  <si>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</si>
  <si>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</si>
  <si>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</si>
  <si>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</si>
  <si>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</si>
  <si>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</si>
  <si>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</si>
  <si>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</si>
  <si>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</si>
  <si>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</si>
  <si>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</si>
  <si>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</si>
  <si>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</si>
  <si>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</si>
  <si>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</si>
  <si>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</si>
  <si>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</si>
  <si>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</si>
  <si>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</si>
  <si>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</si>
  <si>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</si>
  <si>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</si>
  <si>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</si>
  <si>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</si>
  <si>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</si>
  <si>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</si>
  <si>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</si>
  <si>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</si>
  <si>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</si>
  <si>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</si>
  <si>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</si>
  <si>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</si>
  <si>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</si>
  <si>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</si>
  <si>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</si>
  <si>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</si>
  <si>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</si>
  <si>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</si>
  <si>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</si>
  <si>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</si>
  <si>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</si>
  <si>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</si>
  <si>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</si>
  <si>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</si>
  <si>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</si>
  <si>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</si>
  <si>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</si>
  <si>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</si>
  <si>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</si>
  <si>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</si>
  <si>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</si>
  <si>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</si>
  <si>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</si>
  <si>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</si>
  <si>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</si>
  <si>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</si>
  <si>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</si>
  <si>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</si>
  <si>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</si>
  <si>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</si>
  <si>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</si>
  <si>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</si>
  <si>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</si>
  <si>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</si>
  <si>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</si>
  <si>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</si>
  <si>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</si>
  <si>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</si>
  <si>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</si>
  <si>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</si>
  <si>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</si>
  <si>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</si>
  <si>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</si>
  <si>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</si>
  <si>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</si>
  <si>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</si>
  <si>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</si>
  <si>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</si>
  <si>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</si>
  <si>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</si>
  <si>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</si>
  <si>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</si>
  <si>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</si>
  <si>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</si>
  <si>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</si>
  <si>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</si>
  <si>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</si>
  <si>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</si>
  <si>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</si>
  <si>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</si>
  <si>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</si>
  <si>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</si>
  <si>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</si>
  <si>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</si>
  <si>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</si>
  <si>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</si>
  <si>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</si>
  <si>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</si>
  <si>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</si>
  <si>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</si>
  <si>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</si>
  <si>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</si>
  <si>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</si>
  <si>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</si>
  <si>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</si>
  <si>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</si>
  <si>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</si>
  <si>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</si>
  <si>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</si>
  <si>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</si>
  <si>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</si>
  <si>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</si>
  <si>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</si>
  <si>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</si>
  <si>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</si>
  <si>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</si>
  <si>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</si>
  <si>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</si>
  <si>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</si>
  <si>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</si>
  <si>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</si>
  <si>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</si>
  <si>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</si>
  <si>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</si>
  <si>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</si>
  <si>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</si>
  <si>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</si>
  <si>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</si>
  <si>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</si>
  <si>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</si>
  <si>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</si>
  <si>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</si>
  <si>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</si>
  <si>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</si>
  <si>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</si>
  <si>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</si>
  <si>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</si>
  <si>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</si>
  <si>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</si>
  <si>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</si>
  <si>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</si>
  <si>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</si>
  <si>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</si>
  <si>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</si>
  <si>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</si>
  <si>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</si>
  <si>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</si>
  <si>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</si>
  <si>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</si>
  <si>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</si>
  <si>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</si>
  <si>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</si>
  <si>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</si>
  <si>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</si>
  <si>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</si>
  <si>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</si>
  <si>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</si>
  <si>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</si>
  <si>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</si>
  <si>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</si>
  <si>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</si>
  <si>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</si>
  <si>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</si>
  <si>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</si>
  <si>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</si>
  <si>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</si>
  <si>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</si>
  <si>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</si>
  <si>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</si>
  <si>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</si>
  <si>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</si>
  <si>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</si>
  <si>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</si>
  <si>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</si>
  <si>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</si>
  <si>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</si>
  <si>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</si>
  <si>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</si>
  <si>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</si>
  <si>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</si>
  <si>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</si>
  <si>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</si>
  <si>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</si>
  <si>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</si>
  <si>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</si>
  <si>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</si>
  <si>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</si>
  <si>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</si>
  <si>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</si>
  <si>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</si>
  <si>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</si>
  <si>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</si>
  <si>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</si>
  <si>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</si>
  <si>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</si>
  <si>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</si>
  <si>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</si>
  <si>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</si>
  <si>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</si>
  <si>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</si>
  <si>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</si>
  <si>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</si>
  <si>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</si>
  <si>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</si>
  <si>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</si>
  <si>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</si>
  <si>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</si>
  <si>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</si>
  <si>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</si>
  <si>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</si>
  <si>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</si>
  <si>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</si>
  <si>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</si>
  <si>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</si>
  <si>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</si>
  <si>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</si>
  <si>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</si>
  <si>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</si>
  <si>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</si>
  <si>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</si>
  <si>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</si>
  <si>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</si>
  <si>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</si>
  <si>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</si>
  <si>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</si>
  <si>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</si>
  <si>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</si>
  <si>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</si>
  <si>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</si>
  <si>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</si>
  <si>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</si>
  <si>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</si>
  <si>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</si>
  <si>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</si>
  <si>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</si>
  <si>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</si>
  <si>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</si>
  <si>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</si>
  <si>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</si>
  <si>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</si>
  <si>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</si>
  <si>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</si>
  <si>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</si>
  <si>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</si>
  <si>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</si>
  <si>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</si>
  <si>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</si>
  <si>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</si>
  <si>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</si>
  <si>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</si>
  <si>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</si>
  <si>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</si>
  <si>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</si>
  <si>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</si>
  <si>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</si>
  <si>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</si>
  <si>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</si>
  <si>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</si>
  <si>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</si>
  <si>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</si>
  <si>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</si>
  <si>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</si>
  <si>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</si>
  <si>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</si>
  <si>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</si>
  <si>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</si>
  <si>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</si>
  <si>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</si>
  <si>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</si>
  <si>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</si>
  <si>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</si>
  <si>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</si>
  <si>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</si>
  <si>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</si>
  <si>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</si>
  <si>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</si>
  <si>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</si>
  <si>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</si>
  <si>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</si>
  <si>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</si>
  <si>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</si>
  <si>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</si>
  <si>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</si>
  <si>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</si>
  <si>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</si>
  <si>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</si>
  <si>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</si>
  <si>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</si>
  <si>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</si>
  <si>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</si>
  <si>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</si>
  <si>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</si>
  <si>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</si>
  <si>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</si>
  <si>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</si>
  <si>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</si>
  <si>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</si>
  <si>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</si>
  <si>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</si>
  <si>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</si>
  <si>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</si>
  <si>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</si>
  <si>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</si>
  <si>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</si>
  <si>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</si>
  <si>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</si>
  <si>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</si>
  <si>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</si>
  <si>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</si>
  <si>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</si>
  <si>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</si>
  <si>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</si>
  <si>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</si>
  <si>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</si>
  <si>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</si>
  <si>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</si>
  <si>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</si>
  <si>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</si>
  <si>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</si>
  <si>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</si>
  <si>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</si>
  <si>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</si>
  <si>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</si>
  <si>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</si>
  <si>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</si>
  <si>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</si>
  <si>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</si>
  <si>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</si>
  <si>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</si>
  <si>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</si>
  <si>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</si>
  <si>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</si>
  <si>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</si>
  <si>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</si>
  <si>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</si>
  <si>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</si>
  <si>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</si>
  <si>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</si>
  <si>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</si>
  <si>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</si>
  <si>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</si>
  <si>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</si>
  <si>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</si>
  <si>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</si>
  <si>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</si>
  <si>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</si>
  <si>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</si>
  <si>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</si>
  <si>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</si>
  <si>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</si>
  <si>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</si>
  <si>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</si>
  <si>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</si>
  <si>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</si>
  <si>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</si>
  <si>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</si>
  <si>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</si>
  <si>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</si>
  <si>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</si>
  <si>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</si>
  <si>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</si>
  <si>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</si>
  <si>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</si>
  <si>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</si>
  <si>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</si>
  <si>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</si>
  <si>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</si>
  <si>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</si>
  <si>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</si>
  <si>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</si>
  <si>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</si>
  <si>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</si>
  <si>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</si>
  <si>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</si>
  <si>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</si>
  <si>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</si>
  <si>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</si>
  <si>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</si>
  <si>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</si>
  <si>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</si>
  <si>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</si>
  <si>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</si>
  <si>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</si>
  <si>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</si>
  <si>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</si>
  <si>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</si>
  <si>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</si>
  <si>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</si>
  <si>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</si>
  <si>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</si>
  <si>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</si>
  <si>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</si>
  <si>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</si>
  <si>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</si>
  <si>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</si>
  <si>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</si>
  <si>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</si>
  <si>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</si>
  <si>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</si>
  <si>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</si>
  <si>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</si>
  <si>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</si>
  <si>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</si>
  <si>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</si>
  <si>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</si>
  <si>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</si>
  <si>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</si>
  <si>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</si>
  <si>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</si>
  <si>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</si>
  <si>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</si>
  <si>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</si>
  <si>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</si>
  <si>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</si>
  <si>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</si>
  <si>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</si>
  <si>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</si>
  <si>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</si>
  <si>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</si>
  <si>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</si>
  <si>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</si>
  <si>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</si>
  <si>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</si>
  <si>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</si>
  <si>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</si>
  <si>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</si>
  <si>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</si>
  <si>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</si>
  <si>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</si>
  <si>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</si>
  <si>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</si>
  <si>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</si>
  <si>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</si>
  <si>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</si>
  <si>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</si>
  <si>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</si>
  <si>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</si>
  <si>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</si>
  <si>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</si>
  <si>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</si>
  <si>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</si>
  <si>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</si>
  <si>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</si>
  <si>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</si>
  <si>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</si>
  <si>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</si>
  <si>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</si>
  <si>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</si>
  <si>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</si>
  <si>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</si>
  <si>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</si>
  <si>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</si>
  <si>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</si>
  <si>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</si>
  <si>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</si>
  <si>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</si>
  <si>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</si>
  <si>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</si>
  <si>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</si>
  <si>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</si>
  <si>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</si>
  <si>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</si>
  <si>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</si>
  <si>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</si>
  <si>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</si>
  <si>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</si>
  <si>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</si>
  <si>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</si>
  <si>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</si>
  <si>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</si>
  <si>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</si>
  <si>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</si>
  <si>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</si>
  <si>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</si>
  <si>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</si>
  <si>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</si>
  <si>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</si>
  <si>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</si>
  <si>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</si>
  <si>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</si>
  <si>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</si>
  <si>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</si>
  <si>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</si>
  <si>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</si>
  <si>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</si>
  <si>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</si>
  <si>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</si>
  <si>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</si>
  <si>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</si>
  <si>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</si>
  <si>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</si>
  <si>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</si>
  <si>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</si>
  <si>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</si>
  <si>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</si>
  <si>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</si>
  <si>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</si>
  <si>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</si>
  <si>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</si>
  <si>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</si>
  <si>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</si>
  <si>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</si>
  <si>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</si>
  <si>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</si>
  <si>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</si>
  <si>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</si>
  <si>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</si>
  <si>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</si>
  <si>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</si>
  <si>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</si>
  <si>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</si>
  <si>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</si>
  <si>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</si>
  <si>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</si>
  <si>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</si>
  <si>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</si>
  <si>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</si>
  <si>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</si>
  <si>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</si>
  <si>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</si>
  <si>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</si>
  <si>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</si>
  <si>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</si>
  <si>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</si>
  <si>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</si>
  <si>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</si>
  <si>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</si>
  <si>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</si>
  <si>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</si>
  <si>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</si>
  <si>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</si>
  <si>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</si>
  <si>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</si>
  <si>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</si>
  <si>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</si>
  <si>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</si>
  <si>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</si>
  <si>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</si>
  <si>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</si>
  <si>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</si>
  <si>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</si>
  <si>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</si>
  <si>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</si>
  <si>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</si>
  <si>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</si>
  <si>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</si>
  <si>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</si>
  <si>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</si>
  <si>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</si>
  <si>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</si>
  <si>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</si>
  <si>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</si>
  <si>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</si>
  <si>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</si>
  <si>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</si>
  <si>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</si>
  <si>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</si>
  <si>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</si>
  <si>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</si>
  <si>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</si>
  <si>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</si>
  <si>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</si>
  <si>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</si>
  <si>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</si>
  <si>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</si>
  <si>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</si>
  <si>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</si>
  <si>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</si>
  <si>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</si>
  <si>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</si>
  <si>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</si>
  <si>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</si>
  <si>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</si>
  <si>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</si>
  <si>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</si>
  <si>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</si>
  <si>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</si>
  <si>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</si>
  <si>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</si>
  <si>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</si>
  <si>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</si>
  <si>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</si>
  <si>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</si>
  <si>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</si>
  <si>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</si>
  <si>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</si>
  <si>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</si>
  <si>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</si>
  <si>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</si>
  <si>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</si>
  <si>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</si>
  <si>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</si>
  <si>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</si>
  <si>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</si>
  <si>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</si>
  <si>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</si>
  <si>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</si>
  <si>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</si>
  <si>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</si>
  <si>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</si>
  <si>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</si>
  <si>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</si>
  <si>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</si>
  <si>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</si>
  <si>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</si>
  <si>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</si>
  <si>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</si>
  <si>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</si>
  <si>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</si>
  <si>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</si>
  <si>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</si>
  <si>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</si>
  <si>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</si>
  <si>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</si>
  <si>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</si>
  <si>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</si>
  <si>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</si>
  <si>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</si>
  <si>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</si>
  <si>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</si>
  <si>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</si>
  <si>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</si>
  <si>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</si>
  <si>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</si>
  <si>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</si>
  <si>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</si>
  <si>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</si>
  <si>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</si>
  <si>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</si>
  <si>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</si>
  <si>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</si>
  <si>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</si>
  <si>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</si>
  <si>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</si>
  <si>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</si>
  <si>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</si>
  <si>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</si>
  <si>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</si>
  <si>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</si>
  <si>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</si>
  <si>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</si>
  <si>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</si>
  <si>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</si>
  <si>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</si>
  <si>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</si>
  <si>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</si>
  <si>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</si>
  <si>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</si>
  <si>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</si>
  <si>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</si>
  <si>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</si>
  <si>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</si>
  <si>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</si>
  <si>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</si>
  <si>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</si>
  <si>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</si>
  <si>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</si>
  <si>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</si>
  <si>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</si>
  <si>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</si>
  <si>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</si>
  <si>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</si>
  <si>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</si>
  <si>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</si>
  <si>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</si>
  <si>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</si>
  <si>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</si>
  <si>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</si>
  <si>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</si>
  <si>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</si>
  <si>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</si>
  <si>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</si>
  <si>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</si>
  <si>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</si>
  <si>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</si>
  <si>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</si>
  <si>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</si>
  <si>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</si>
  <si>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</si>
  <si>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</si>
  <si>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</si>
  <si>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</si>
  <si>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</si>
  <si>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</si>
  <si>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</si>
  <si>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</si>
  <si>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</si>
  <si>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</si>
  <si>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</si>
  <si>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</si>
  <si>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</si>
  <si>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</si>
  <si>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</si>
  <si>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</si>
  <si>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</si>
  <si>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</si>
  <si>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</si>
  <si>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</si>
  <si>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</si>
  <si>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</si>
  <si>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</si>
  <si>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</si>
  <si>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</si>
  <si>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</si>
  <si>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</si>
  <si>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</si>
  <si>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</si>
  <si>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</si>
  <si>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</si>
  <si>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</si>
  <si>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</si>
  <si>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</si>
  <si>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</si>
  <si>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</si>
  <si>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</si>
  <si>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</si>
  <si>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</si>
  <si>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</si>
  <si>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</si>
  <si>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</si>
  <si>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</si>
  <si>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</si>
  <si>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</si>
  <si>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</si>
  <si>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</si>
  <si>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</si>
  <si>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</si>
  <si>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</si>
  <si>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</si>
  <si>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</si>
  <si>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</si>
  <si>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</si>
  <si>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</si>
  <si>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</si>
  <si>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</si>
  <si>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</si>
  <si>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</si>
  <si>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</si>
  <si>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</si>
  <si>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</si>
  <si>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</si>
  <si>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</si>
  <si>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</si>
  <si>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</si>
  <si>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</si>
  <si>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</si>
  <si>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</si>
  <si>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</si>
  <si>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</si>
  <si>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</si>
  <si>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</si>
  <si>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</si>
  <si>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</si>
  <si>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</si>
  <si>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</si>
  <si>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</si>
  <si>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</si>
  <si>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</si>
  <si>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</si>
  <si>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</si>
  <si>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</si>
  <si>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</si>
  <si>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</si>
  <si>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</si>
  <si>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</si>
  <si>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</si>
  <si>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</si>
  <si>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</si>
  <si>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</si>
  <si>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</si>
  <si>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</si>
  <si>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</si>
  <si>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</si>
  <si>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</si>
  <si>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</si>
  <si>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</si>
  <si>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</si>
  <si>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</si>
  <si>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</si>
  <si>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</si>
  <si>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</si>
  <si>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</si>
  <si>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</si>
  <si>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</si>
  <si>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</si>
  <si>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</si>
  <si>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</si>
  <si>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</si>
  <si>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</si>
  <si>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</si>
  <si>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</si>
  <si>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</si>
  <si>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</si>
  <si>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</si>
  <si>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</si>
  <si>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</si>
  <si>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</si>
  <si>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</si>
  <si>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</si>
  <si>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</si>
  <si>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</si>
  <si>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</si>
  <si>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</si>
  <si>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</si>
  <si>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</si>
  <si>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</si>
  <si>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</si>
  <si>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</si>
  <si>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</si>
  <si>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</si>
  <si>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</si>
  <si>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</si>
  <si>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</si>
  <si>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</si>
  <si>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</si>
  <si>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</si>
  <si>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</si>
  <si>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</si>
  <si>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</si>
  <si>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</si>
  <si>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</si>
  <si>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</si>
  <si>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</si>
  <si>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</si>
  <si>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</si>
  <si>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</si>
  <si>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</si>
  <si>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</si>
  <si>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</si>
  <si>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</si>
  <si>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</si>
  <si>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</si>
  <si>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</si>
  <si>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</si>
  <si>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</si>
  <si>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</si>
  <si>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</si>
  <si>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</si>
  <si>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</si>
  <si>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</si>
  <si>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</si>
  <si>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</si>
  <si>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</si>
  <si>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</si>
  <si>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</si>
  <si>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</si>
  <si>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</si>
  <si>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</si>
  <si>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</si>
  <si>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</si>
  <si>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</si>
  <si>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</si>
  <si>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</si>
  <si>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</si>
  <si>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</si>
  <si>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</si>
  <si>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</si>
  <si>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</si>
  <si>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</si>
  <si>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</si>
  <si>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</si>
  <si>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</si>
  <si>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</si>
  <si>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</si>
  <si>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</si>
  <si>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</si>
  <si>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</si>
  <si>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</si>
  <si>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</si>
  <si>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</si>
  <si>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</si>
  <si>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</si>
  <si>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</si>
  <si>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</si>
  <si>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</si>
  <si>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</si>
  <si>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</si>
  <si>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</si>
  <si>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</si>
  <si>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</si>
  <si>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</si>
  <si>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</si>
  <si>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</si>
  <si>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</si>
  <si>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</si>
  <si>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</si>
  <si>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</si>
  <si>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</si>
  <si>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</si>
  <si>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</si>
  <si>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</si>
  <si>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</si>
  <si>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</si>
  <si>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</si>
  <si>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</si>
  <si>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</si>
  <si>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</si>
  <si>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</si>
  <si>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</si>
  <si>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</si>
  <si>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</si>
  <si>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</si>
  <si>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</si>
  <si>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</si>
  <si>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</si>
  <si>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</si>
  <si>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</si>
  <si>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</si>
  <si>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</si>
  <si>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</si>
  <si>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</si>
  <si>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</si>
  <si>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</si>
  <si>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</si>
  <si>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</si>
  <si>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</si>
  <si>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</si>
  <si>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</si>
  <si>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</si>
  <si>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</si>
  <si>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</si>
  <si>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</si>
  <si>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</si>
  <si>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</si>
  <si>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</si>
  <si>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</si>
  <si>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</si>
  <si>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</si>
  <si>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</si>
  <si>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</si>
  <si>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</si>
  <si>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</si>
  <si>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</si>
  <si>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</si>
  <si>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</si>
  <si>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</si>
  <si>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</si>
  <si>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</si>
  <si>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</si>
  <si>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</si>
  <si>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</si>
  <si>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</si>
  <si>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</si>
  <si>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</si>
  <si>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</si>
  <si>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</si>
  <si>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</si>
  <si>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</si>
  <si>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</si>
  <si>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</si>
  <si>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</si>
  <si>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</si>
  <si>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</si>
  <si>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</si>
  <si>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</si>
  <si>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</si>
  <si>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</si>
  <si>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</si>
  <si>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</si>
  <si>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</si>
  <si>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</si>
  <si>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</si>
  <si>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</si>
  <si>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</si>
  <si>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</si>
  <si>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</si>
  <si>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</si>
  <si>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</si>
  <si>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</si>
  <si>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</si>
  <si>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</si>
  <si>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</si>
  <si>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</si>
  <si>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</si>
  <si>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</si>
  <si>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</si>
  <si>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</si>
  <si>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</si>
  <si>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</si>
  <si>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</si>
  <si>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</si>
  <si>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</si>
  <si>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</si>
  <si>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</si>
  <si>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</si>
  <si>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</si>
  <si>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</si>
  <si>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</si>
  <si>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</si>
  <si>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</si>
  <si>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</si>
  <si>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</si>
  <si>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</si>
  <si>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</si>
  <si>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</si>
  <si>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</si>
  <si>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</si>
  <si>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</si>
  <si>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</si>
  <si>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</si>
  <si>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</si>
  <si>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</si>
  <si>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</si>
  <si>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</si>
  <si>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</si>
  <si>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</si>
  <si>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</si>
  <si>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</si>
  <si>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</si>
  <si>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</si>
  <si>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</si>
  <si>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</si>
  <si>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</si>
  <si>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</si>
  <si>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</si>
  <si>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</si>
  <si>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</si>
  <si>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</si>
  <si>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</si>
  <si>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</si>
  <si>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</si>
  <si>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</si>
  <si>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</si>
  <si>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</si>
  <si>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</si>
  <si>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</si>
  <si>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</si>
  <si>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</si>
  <si>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</si>
  <si>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</si>
  <si>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</si>
  <si>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</si>
  <si>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</si>
  <si>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</si>
  <si>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</si>
  <si>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</si>
  <si>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</si>
  <si>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</si>
  <si>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</si>
  <si>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</si>
  <si>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</si>
  <si>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</si>
  <si>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</si>
  <si>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</si>
  <si>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</si>
  <si>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</si>
  <si>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</si>
  <si>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</si>
  <si>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</si>
  <si>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</si>
  <si>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</si>
  <si>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</si>
  <si>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</si>
  <si>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</si>
  <si>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</si>
  <si>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</si>
  <si>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</si>
  <si>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</si>
  <si>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</si>
  <si>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</si>
  <si>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</si>
  <si>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</si>
  <si>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</si>
  <si>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</si>
  <si>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</si>
  <si>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</si>
  <si>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</si>
  <si>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</si>
  <si>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</si>
  <si>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</si>
  <si>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</si>
  <si>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</si>
  <si>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</si>
  <si>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</si>
  <si>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</si>
  <si>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</si>
  <si>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</si>
  <si>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</si>
  <si>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</si>
  <si>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</si>
  <si>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</si>
  <si>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</si>
  <si>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</si>
  <si>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</si>
  <si>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</si>
  <si>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</si>
  <si>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</si>
  <si>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</si>
  <si>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</si>
  <si>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</si>
  <si>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</si>
  <si>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</si>
  <si>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</si>
  <si>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</si>
  <si>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</si>
  <si>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</si>
  <si>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</si>
  <si>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</si>
  <si>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</si>
  <si>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</si>
  <si>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</si>
  <si>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</si>
  <si>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</si>
  <si>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</si>
  <si>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</si>
  <si>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</si>
  <si>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</si>
  <si>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</si>
  <si>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</si>
  <si>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</si>
  <si>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</si>
  <si>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</si>
  <si>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</si>
  <si>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</si>
  <si>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</si>
  <si>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</si>
  <si>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</si>
  <si>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</si>
  <si>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</si>
  <si>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</si>
  <si>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</si>
  <si>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</si>
  <si>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</si>
  <si>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</si>
  <si>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</si>
  <si>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</si>
  <si>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</si>
  <si>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</si>
  <si>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</si>
  <si>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</si>
  <si>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</si>
  <si>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</si>
  <si>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</si>
  <si>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</si>
  <si>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</si>
  <si>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</si>
  <si>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</si>
  <si>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</si>
  <si>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</si>
  <si>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</si>
  <si>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</si>
  <si>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</si>
  <si>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</si>
  <si>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</si>
  <si>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</si>
  <si>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</si>
  <si>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</si>
  <si>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</si>
  <si>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</si>
  <si>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</si>
  <si>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</si>
  <si>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</si>
  <si>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</si>
  <si>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</si>
  <si>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</si>
  <si>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</si>
  <si>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</si>
  <si>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</si>
  <si>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</si>
  <si>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</si>
  <si>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</si>
  <si>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</si>
  <si>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</si>
  <si>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</si>
  <si>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</si>
  <si>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</si>
  <si>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</si>
  <si>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</si>
  <si>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</si>
  <si>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</si>
  <si>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</si>
  <si>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</si>
  <si>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</si>
  <si>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</si>
  <si>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</si>
  <si>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</si>
  <si>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</si>
  <si>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</si>
  <si>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</si>
  <si>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</si>
  <si>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</si>
  <si>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</si>
  <si>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</si>
  <si>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</si>
  <si>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</si>
  <si>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</si>
  <si>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</si>
  <si>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</si>
  <si>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</si>
  <si>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</si>
  <si>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</si>
  <si>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</si>
  <si>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</si>
  <si>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</si>
  <si>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</si>
  <si>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</si>
  <si>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</si>
  <si>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</si>
  <si>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</si>
  <si>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</si>
  <si>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</si>
  <si>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</si>
  <si>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</si>
  <si>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</si>
  <si>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</si>
  <si>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</si>
  <si>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</si>
  <si>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</si>
  <si>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</si>
  <si>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</si>
  <si>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</si>
  <si>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</si>
  <si>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</si>
  <si>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</si>
  <si>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</si>
  <si>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</si>
  <si>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</si>
  <si>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</si>
  <si>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</si>
  <si>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</si>
  <si>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</si>
  <si>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</si>
  <si>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</si>
  <si>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</si>
  <si>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</si>
  <si>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</si>
  <si>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</si>
  <si>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</si>
  <si>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</si>
  <si>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</si>
  <si>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</si>
  <si>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</si>
  <si>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</si>
  <si>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</si>
  <si>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</si>
  <si>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</si>
  <si>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</si>
  <si>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</si>
  <si>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</si>
  <si>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</si>
  <si>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</si>
  <si>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</si>
  <si>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</si>
  <si>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</si>
  <si>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</si>
  <si>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</si>
  <si>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</si>
  <si>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</si>
  <si>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</si>
  <si>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</si>
  <si>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</si>
  <si>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</si>
  <si>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</si>
  <si>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</si>
  <si>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</si>
  <si>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</si>
  <si>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</si>
  <si>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</si>
  <si>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</si>
  <si>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</si>
  <si>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</si>
  <si>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</si>
  <si>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</si>
  <si>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</si>
  <si>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</si>
  <si>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</si>
  <si>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</si>
  <si>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</si>
  <si>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</si>
  <si>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</si>
  <si>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</si>
  <si>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</si>
  <si>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</si>
  <si>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</si>
  <si>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</si>
  <si>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</si>
  <si>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</si>
  <si>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</si>
  <si>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</si>
  <si>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</si>
  <si>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</si>
  <si>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</si>
  <si>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</si>
  <si>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</si>
  <si>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</si>
  <si>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</si>
  <si>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</si>
  <si>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</si>
  <si>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</si>
  <si>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</si>
  <si>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</si>
  <si>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</si>
  <si>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</si>
  <si>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</si>
  <si>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</si>
  <si>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</si>
  <si>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</si>
  <si>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</si>
  <si>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</si>
  <si>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</si>
  <si>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</si>
  <si>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</si>
  <si>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</si>
  <si>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</si>
  <si>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</si>
  <si>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</si>
  <si>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</si>
  <si>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</si>
  <si>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</si>
  <si>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</si>
  <si>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</si>
  <si>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</si>
  <si>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</si>
  <si>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</si>
  <si>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</si>
  <si>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</si>
  <si>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</si>
  <si>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</si>
  <si>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</si>
  <si>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</si>
  <si>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</si>
  <si>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</si>
  <si>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</si>
  <si>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</si>
  <si>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</si>
  <si>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</si>
  <si>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</si>
  <si>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</si>
  <si>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</si>
  <si>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</si>
  <si>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</si>
  <si>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</si>
  <si>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</si>
  <si>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</si>
  <si>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</si>
  <si>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</si>
  <si>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</si>
  <si>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</si>
  <si>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</si>
  <si>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</si>
  <si>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</si>
  <si>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</si>
  <si>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</si>
  <si>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</si>
  <si>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</si>
  <si>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</si>
  <si>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</si>
  <si>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</si>
  <si>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</si>
  <si>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</si>
  <si>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</si>
  <si>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</si>
  <si>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</si>
  <si>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</si>
  <si>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</si>
  <si>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</si>
  <si>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</si>
  <si>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</si>
  <si>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</si>
  <si>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</si>
  <si>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</si>
  <si>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</si>
  <si>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</si>
  <si>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</si>
  <si>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</si>
  <si>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</si>
  <si>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</si>
  <si>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</si>
  <si>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</si>
  <si>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</si>
  <si>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</si>
  <si>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</si>
  <si>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</si>
  <si>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</si>
  <si>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</si>
  <si>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</si>
  <si>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</si>
  <si>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</si>
  <si>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</si>
  <si>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</si>
  <si>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</si>
  <si>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</si>
  <si>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</si>
  <si>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</si>
  <si>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</si>
  <si>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</si>
  <si>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</si>
  <si>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</si>
  <si>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</si>
  <si>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</si>
  <si>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</si>
  <si>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</si>
  <si>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</si>
  <si>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</si>
  <si>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</si>
  <si>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</si>
  <si>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</si>
  <si>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</si>
  <si>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</si>
  <si>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</si>
  <si>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</si>
  <si>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</si>
  <si>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</si>
  <si>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</si>
  <si>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</si>
  <si>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</si>
  <si>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</si>
  <si>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</si>
  <si>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</si>
  <si>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</si>
  <si>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</si>
  <si>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</si>
  <si>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</si>
  <si>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</si>
  <si>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</si>
  <si>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</si>
  <si>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</si>
  <si>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</si>
  <si>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</si>
  <si>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</si>
  <si>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</si>
  <si>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</si>
  <si>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</si>
  <si>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</si>
  <si>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</si>
  <si>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</si>
  <si>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</si>
  <si>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</si>
  <si>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</si>
  <si>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</si>
  <si>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</si>
  <si>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</si>
  <si>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</si>
  <si>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</si>
  <si>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</si>
  <si>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</si>
  <si>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</si>
  <si>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</si>
  <si>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</si>
  <si>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</si>
  <si>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</si>
  <si>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</si>
  <si>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</si>
  <si>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</si>
  <si>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</si>
  <si>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</si>
  <si>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</si>
  <si>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</si>
  <si>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</si>
  <si>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</si>
  <si>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</si>
  <si>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</si>
  <si>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</si>
  <si>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</si>
  <si>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</si>
  <si>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</si>
  <si>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</si>
  <si>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</si>
  <si>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</si>
  <si>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</si>
  <si>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</si>
  <si>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</si>
  <si>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</si>
  <si>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</si>
  <si>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</si>
  <si>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</si>
  <si>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</si>
  <si>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</si>
  <si>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</si>
  <si>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</si>
  <si>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</si>
  <si>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</si>
  <si>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</si>
  <si>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</si>
  <si>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</si>
  <si>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</si>
  <si>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</si>
  <si>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</si>
  <si>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</si>
  <si>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</si>
  <si>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</si>
  <si>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</si>
  <si>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</si>
  <si>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</si>
  <si>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</si>
  <si>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</si>
  <si>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</si>
  <si>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</si>
  <si>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</si>
  <si>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</si>
  <si>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</si>
  <si>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</si>
  <si>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</si>
  <si>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</si>
  <si>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</si>
  <si>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</si>
  <si>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</si>
  <si>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</si>
  <si>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</si>
  <si>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</si>
  <si>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</si>
  <si>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</si>
  <si>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</si>
  <si>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</si>
  <si>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</si>
  <si>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</si>
  <si>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</si>
  <si>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</si>
  <si>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</si>
  <si>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</si>
  <si>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</si>
  <si>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</si>
  <si>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</si>
  <si>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</si>
  <si>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</si>
  <si>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</si>
  <si>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</si>
  <si>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</si>
  <si>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</si>
  <si>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</si>
  <si>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</si>
  <si>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</si>
  <si>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</si>
  <si>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</si>
  <si>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</si>
  <si>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</si>
  <si>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</si>
  <si>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</si>
  <si>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</si>
  <si>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</si>
  <si>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</si>
  <si>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</si>
  <si>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</si>
  <si>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</si>
  <si>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</si>
  <si>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</si>
  <si>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</si>
  <si>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</si>
  <si>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</si>
  <si>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</si>
  <si>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</si>
  <si>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</si>
  <si>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</si>
  <si>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</si>
  <si>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</si>
  <si>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</si>
  <si>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</si>
  <si>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</si>
  <si>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</si>
  <si>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</si>
  <si>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</si>
  <si>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</si>
  <si>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</si>
  <si>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</si>
  <si>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</si>
  <si>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</si>
  <si>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</si>
  <si>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</si>
  <si>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</si>
  <si>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</si>
  <si>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</si>
  <si>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</si>
  <si>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</si>
  <si>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</si>
  <si>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</si>
  <si>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</si>
  <si>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</si>
  <si>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</si>
  <si>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</si>
  <si>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</si>
  <si>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</si>
  <si>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</si>
  <si>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</si>
  <si>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</si>
  <si>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</si>
  <si>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</si>
  <si>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</si>
  <si>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</si>
  <si>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</si>
  <si>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</si>
  <si>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</si>
  <si>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</si>
  <si>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</si>
  <si>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</si>
  <si>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</si>
  <si>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</si>
  <si>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</si>
  <si>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</si>
  <si>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</si>
  <si>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</si>
  <si>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</si>
  <si>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</si>
  <si>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</si>
  <si>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</si>
  <si>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</si>
  <si>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</si>
  <si>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</si>
  <si>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</si>
  <si>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</si>
  <si>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</si>
  <si>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</si>
  <si>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</si>
  <si>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</si>
  <si>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</si>
  <si>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</si>
  <si>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</si>
  <si>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</si>
  <si>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</si>
  <si>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</si>
  <si>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</si>
  <si>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</si>
  <si>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</si>
  <si>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</si>
  <si>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</si>
  <si>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</si>
  <si>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</si>
  <si>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</si>
  <si>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</si>
  <si>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</si>
  <si>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</si>
  <si>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</si>
  <si>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</si>
  <si>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</si>
  <si>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</si>
  <si>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</si>
  <si>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</si>
  <si>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</si>
  <si>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</si>
  <si>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</si>
  <si>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</si>
  <si>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</si>
  <si>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</si>
  <si>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</si>
  <si>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</si>
  <si>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</si>
  <si>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</si>
  <si>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</si>
  <si>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</si>
  <si>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</si>
  <si>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</si>
  <si>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</si>
  <si>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</si>
  <si>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</si>
  <si>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</si>
  <si>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</si>
  <si>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</si>
  <si>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</si>
  <si>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</si>
  <si>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</si>
  <si>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</si>
  <si>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</si>
  <si>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</si>
  <si>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</si>
  <si>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</si>
  <si>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</si>
  <si>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</si>
  <si>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</si>
  <si>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</si>
  <si>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</si>
  <si>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</si>
  <si>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</si>
  <si>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</si>
  <si>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</si>
  <si>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</si>
  <si>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</si>
  <si>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</si>
  <si>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</si>
  <si>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</si>
  <si>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</si>
  <si>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</si>
  <si>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</si>
  <si>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</si>
  <si>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</si>
  <si>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</si>
  <si>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</si>
  <si>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</si>
  <si>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</si>
  <si>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</si>
  <si>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</si>
  <si>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</si>
  <si>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</si>
  <si>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</si>
  <si>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</si>
  <si>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</si>
  <si>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</si>
  <si>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</si>
  <si>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</si>
  <si>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</si>
  <si>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</si>
  <si>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</si>
  <si>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</si>
  <si>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</si>
  <si>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</si>
  <si>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</si>
  <si>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</si>
  <si>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</si>
  <si>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</si>
  <si>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</si>
  <si>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</si>
  <si>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</si>
  <si>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</si>
  <si>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</si>
  <si>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</si>
  <si>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</si>
  <si>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</si>
  <si>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</si>
  <si>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</si>
  <si>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</si>
  <si>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</si>
  <si>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</si>
  <si>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</si>
  <si>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</si>
  <si>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</si>
  <si>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</si>
  <si>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</si>
  <si>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</si>
  <si>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</si>
  <si>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</si>
  <si>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</si>
  <si>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</si>
  <si>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</si>
  <si>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</si>
  <si>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</si>
  <si>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</si>
  <si>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</si>
  <si>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</si>
  <si>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</si>
  <si>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</si>
  <si>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</si>
  <si>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</si>
  <si>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</si>
  <si>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</si>
  <si>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</si>
  <si>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</si>
  <si>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</si>
  <si>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</si>
  <si>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</si>
  <si>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</si>
  <si>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</si>
  <si>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</si>
  <si>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</si>
  <si>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</si>
  <si>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</si>
  <si>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</si>
  <si>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</si>
  <si>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</si>
  <si>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</si>
  <si>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</si>
  <si>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</si>
  <si>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</si>
  <si>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</si>
  <si>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</si>
  <si>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</si>
  <si>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</si>
  <si>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</si>
  <si>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</si>
  <si>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</si>
  <si>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</si>
  <si>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</si>
  <si>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</si>
  <si>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</si>
  <si>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</si>
  <si>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</si>
  <si>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</si>
  <si>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</si>
  <si>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</si>
  <si>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</si>
  <si>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</si>
  <si>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</si>
  <si>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</si>
  <si>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</si>
  <si>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</si>
  <si>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</si>
  <si>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</si>
  <si>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</si>
  <si>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</si>
  <si>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</si>
  <si>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</si>
  <si>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</si>
  <si>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</si>
  <si>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</si>
  <si>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</si>
  <si>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</si>
  <si>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</si>
  <si>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</si>
  <si>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</si>
  <si>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</si>
  <si>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</si>
  <si>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</si>
  <si>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</si>
  <si>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</si>
  <si>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</si>
  <si>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</si>
  <si>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</si>
  <si>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</si>
  <si>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</si>
  <si>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</si>
  <si>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</si>
  <si>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</si>
  <si>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</si>
  <si>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</si>
  <si>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</si>
  <si>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</si>
  <si>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</si>
  <si>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</si>
  <si>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</si>
  <si>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</si>
  <si>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</si>
  <si>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</si>
  <si>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</si>
  <si>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</si>
  <si>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</si>
  <si>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</si>
  <si>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</si>
  <si>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</si>
  <si>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</si>
  <si>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</si>
  <si>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</si>
  <si>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</si>
  <si>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</si>
  <si>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</si>
  <si>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</si>
  <si>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</si>
  <si>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</si>
  <si>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</si>
  <si>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</si>
  <si>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</si>
  <si>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</si>
  <si>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</si>
  <si>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</si>
  <si>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</si>
  <si>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</si>
  <si>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</si>
  <si>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</si>
  <si>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</si>
  <si>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</si>
  <si>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</si>
  <si>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</si>
  <si>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</si>
  <si>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</si>
  <si>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</si>
  <si>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</si>
  <si>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</si>
  <si>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</si>
  <si>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</si>
  <si>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</si>
  <si>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</si>
  <si>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</si>
  <si>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</si>
  <si>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</si>
  <si>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</si>
  <si>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</si>
  <si>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</si>
  <si>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</si>
  <si>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</si>
  <si>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</si>
  <si>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</si>
  <si>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</si>
  <si>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</si>
  <si>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</si>
  <si>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</si>
  <si>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</si>
  <si>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</si>
  <si>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</si>
  <si>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</si>
  <si>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</si>
  <si>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</si>
  <si>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</si>
  <si>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</si>
  <si>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</si>
  <si>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</si>
  <si>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</si>
  <si>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</si>
  <si>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</si>
  <si>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</si>
  <si>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</si>
  <si>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</si>
  <si>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</si>
  <si>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</si>
  <si>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</si>
  <si>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</si>
  <si>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</si>
  <si>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</si>
  <si>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</si>
  <si>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</si>
  <si>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</si>
  <si>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</si>
  <si>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</si>
  <si>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</si>
  <si>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</si>
  <si>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</si>
  <si>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</si>
  <si>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</si>
  <si>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</si>
  <si>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</si>
  <si>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</si>
  <si>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</si>
  <si>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</si>
  <si>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</si>
  <si>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</si>
  <si>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</si>
  <si>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</si>
  <si>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</si>
  <si>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</si>
  <si>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</si>
  <si>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</si>
  <si>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</si>
  <si>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</si>
  <si>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</si>
  <si>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</si>
  <si>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</si>
  <si>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</si>
  <si>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</si>
  <si>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</si>
  <si>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</si>
  <si>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</si>
  <si>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</si>
  <si>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</si>
  <si>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</si>
  <si>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</si>
  <si>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</si>
  <si>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</si>
  <si>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</si>
  <si>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</si>
  <si>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</si>
  <si>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</si>
  <si>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</si>
  <si>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</si>
  <si>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</si>
  <si>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</si>
  <si>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</si>
  <si>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</si>
  <si>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</si>
  <si>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</si>
  <si>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</si>
  <si>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</si>
  <si>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</si>
  <si>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</si>
  <si>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</si>
  <si>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</si>
  <si>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</si>
  <si>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</si>
  <si>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</si>
  <si>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</si>
  <si>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</si>
  <si>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</si>
  <si>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</si>
  <si>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</si>
  <si>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</si>
  <si>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</si>
  <si>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</si>
  <si>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</si>
  <si>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</si>
  <si>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</si>
  <si>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</si>
  <si>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</si>
  <si>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</si>
  <si>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</si>
  <si>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</si>
  <si>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</si>
  <si>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</si>
  <si>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</si>
  <si>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</si>
  <si>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</si>
  <si>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</si>
  <si>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</si>
  <si>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</si>
  <si>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</si>
  <si>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</si>
  <si>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</si>
  <si>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</si>
  <si>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</si>
  <si>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</si>
  <si>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</si>
  <si>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</si>
  <si>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</si>
  <si>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</si>
  <si>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</si>
  <si>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</si>
  <si>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</si>
  <si>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</si>
  <si>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</si>
  <si>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</si>
  <si>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</si>
  <si>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</si>
  <si>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</si>
  <si>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</si>
  <si>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</si>
  <si>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</si>
  <si>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</si>
  <si>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</si>
  <si>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</si>
  <si>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</si>
  <si>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</si>
  <si>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</si>
  <si>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</si>
  <si>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</si>
  <si>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</si>
  <si>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</si>
  <si>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</si>
  <si>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</si>
  <si>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</si>
  <si>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</si>
  <si>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</si>
  <si>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</si>
  <si>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</si>
  <si>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</si>
  <si>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</si>
  <si>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</si>
  <si>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</si>
  <si>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</si>
  <si>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</si>
  <si>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</si>
  <si>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</si>
  <si>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</si>
  <si>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</si>
  <si>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</si>
  <si>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</si>
  <si>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</si>
  <si>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</si>
  <si>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</si>
  <si>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</si>
  <si>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</si>
  <si>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</si>
  <si>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</si>
  <si>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</si>
  <si>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</si>
  <si>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</si>
  <si>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</si>
  <si>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</si>
  <si>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</si>
  <si>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</si>
  <si>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</si>
  <si>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</si>
  <si>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</si>
  <si>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</si>
  <si>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</si>
  <si>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</si>
  <si>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</si>
  <si>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</si>
  <si>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</si>
  <si>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</si>
  <si>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</si>
  <si>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</si>
  <si>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</si>
  <si>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</si>
  <si>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</si>
  <si>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</si>
  <si>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</si>
  <si>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</si>
  <si>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</si>
  <si>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</si>
  <si>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</si>
  <si>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</si>
  <si>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</si>
  <si>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</si>
  <si>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</si>
  <si>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</si>
  <si>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</si>
  <si>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</si>
  <si>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</si>
  <si>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</si>
  <si>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</si>
  <si>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</si>
  <si>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</si>
  <si>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</si>
  <si>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</si>
  <si>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</si>
  <si>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</si>
  <si>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</si>
  <si>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</si>
  <si>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</si>
  <si>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</si>
  <si>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</si>
  <si>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</si>
  <si>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</si>
  <si>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</si>
  <si>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</si>
  <si>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</si>
  <si>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</si>
  <si>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</si>
  <si>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</si>
  <si>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</si>
  <si>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</si>
  <si>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</si>
  <si>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</si>
  <si>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</si>
  <si>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</si>
  <si>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</si>
  <si>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</si>
  <si>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</si>
  <si>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</si>
  <si>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</si>
  <si>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</si>
  <si>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</si>
  <si>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</si>
  <si>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</si>
  <si>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</si>
  <si>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</si>
  <si>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</si>
  <si>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</si>
  <si>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</si>
  <si>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</si>
  <si>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</si>
  <si>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</si>
  <si>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</si>
  <si>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</si>
  <si>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</si>
  <si>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</si>
  <si>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</si>
  <si>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</si>
  <si>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</si>
  <si>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</si>
  <si>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</si>
  <si>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</si>
  <si>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</si>
  <si>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</si>
  <si>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</si>
  <si>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</si>
  <si>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</si>
  <si>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</si>
  <si>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</si>
  <si>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</si>
  <si>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</si>
  <si>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</si>
  <si>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</si>
  <si>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</si>
  <si>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</si>
  <si>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</si>
  <si>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</si>
  <si>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</si>
  <si>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</si>
  <si>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</si>
  <si>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</si>
  <si>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</si>
  <si>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</si>
  <si>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</si>
  <si>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</si>
  <si>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</si>
  <si>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</si>
  <si>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</si>
  <si>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</si>
  <si>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</si>
  <si>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</si>
  <si>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</si>
  <si>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</si>
  <si>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</si>
  <si>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</si>
  <si>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</si>
  <si>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</si>
  <si>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</si>
  <si>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</si>
  <si>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</si>
  <si>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</si>
  <si>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</si>
  <si>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</si>
  <si>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</si>
  <si>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</si>
  <si>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</si>
  <si>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</si>
  <si>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</si>
  <si>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</si>
  <si>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</si>
  <si>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</si>
  <si>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</si>
  <si>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</si>
  <si>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</si>
  <si>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</si>
  <si>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</si>
  <si>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</si>
  <si>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</si>
  <si>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</si>
  <si>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</si>
  <si>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</si>
  <si>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</si>
  <si>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</si>
  <si>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</si>
  <si>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</si>
  <si>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</si>
  <si>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</si>
  <si>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</si>
  <si>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</si>
  <si>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</si>
  <si>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</si>
  <si>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</si>
  <si>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</si>
  <si>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</si>
  <si>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</si>
  <si>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</si>
  <si>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</si>
  <si>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</si>
  <si>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</si>
  <si>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</si>
  <si>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</si>
  <si>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</si>
  <si>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</si>
  <si>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</si>
  <si>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</si>
  <si>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</si>
  <si>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</si>
  <si>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</si>
  <si>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</si>
  <si>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</si>
  <si>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</si>
  <si>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</si>
  <si>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</si>
  <si>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</si>
  <si>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</si>
  <si>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</si>
  <si>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</si>
  <si>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</si>
  <si>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</si>
  <si>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</si>
  <si>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</si>
  <si>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</si>
  <si>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</si>
  <si>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</si>
  <si>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</si>
  <si>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</si>
  <si>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</si>
  <si>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</si>
  <si>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</si>
  <si>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</si>
  <si>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</si>
  <si>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</si>
  <si>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</si>
  <si>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</si>
  <si>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</si>
  <si>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</si>
  <si>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</si>
  <si>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</si>
  <si>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</si>
  <si>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</si>
  <si>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</si>
  <si>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</si>
  <si>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</si>
  <si>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</si>
  <si>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</si>
  <si>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</si>
  <si>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</si>
  <si>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</si>
  <si>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</si>
  <si>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</si>
  <si>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</si>
  <si>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</si>
  <si>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</si>
  <si>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</si>
  <si>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</si>
  <si>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</si>
  <si>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</si>
  <si>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</si>
  <si>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</si>
  <si>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</si>
  <si>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</si>
  <si>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</si>
  <si>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</si>
  <si>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</si>
  <si>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</si>
  <si>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</si>
  <si>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</si>
  <si>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</si>
  <si>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</si>
  <si>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</si>
  <si>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</si>
  <si>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</si>
  <si>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</si>
  <si>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</si>
  <si>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</si>
  <si>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</si>
  <si>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</si>
  <si>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</si>
  <si>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</si>
  <si>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</si>
  <si>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</si>
  <si>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</si>
  <si>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</si>
  <si>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</si>
  <si>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</si>
  <si>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</si>
  <si>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</si>
  <si>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</si>
  <si>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</si>
  <si>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</si>
  <si>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</si>
  <si>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</si>
  <si>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</si>
  <si>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</si>
  <si>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</si>
  <si>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</si>
  <si>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</si>
  <si>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</si>
  <si>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</si>
  <si>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</si>
  <si>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</si>
  <si>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</si>
  <si>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</si>
  <si>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</si>
  <si>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</si>
  <si>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</si>
  <si>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</si>
  <si>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</si>
  <si>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</si>
  <si>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</si>
  <si>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</si>
  <si>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</si>
  <si>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</si>
  <si>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</si>
  <si>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</si>
  <si>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</si>
  <si>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</si>
  <si>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</si>
  <si>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</si>
  <si>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</si>
  <si>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</si>
  <si>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</si>
  <si>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</si>
  <si>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</si>
  <si>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</si>
  <si>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</si>
  <si>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</si>
  <si>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</si>
  <si>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</si>
  <si>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</si>
  <si>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</si>
  <si>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</si>
  <si>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</si>
  <si>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</si>
  <si>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</si>
  <si>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</si>
  <si>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</si>
  <si>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</si>
  <si>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</si>
  <si>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</si>
  <si>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</si>
  <si>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</si>
  <si>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</si>
  <si>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</si>
  <si>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</si>
  <si>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</si>
  <si>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</si>
  <si>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</si>
  <si>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</si>
  <si>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</si>
  <si>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</si>
  <si>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</si>
  <si>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</si>
  <si>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</si>
  <si>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</si>
  <si>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</si>
  <si>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</si>
  <si>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</si>
  <si>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</si>
  <si>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</si>
  <si>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</si>
  <si>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</si>
  <si>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</si>
  <si>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</si>
  <si>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</si>
  <si>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</si>
  <si>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</si>
  <si>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</si>
  <si>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</si>
  <si>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</si>
  <si>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</si>
  <si>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</si>
  <si>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</si>
  <si>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</si>
  <si>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</si>
  <si>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</si>
  <si>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</si>
  <si>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</si>
  <si>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</si>
  <si>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</si>
  <si>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</si>
  <si>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</si>
  <si>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</si>
  <si>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</si>
  <si>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</si>
  <si>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</si>
  <si>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</si>
  <si>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</si>
  <si>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</si>
  <si>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</si>
  <si>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</si>
  <si>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</si>
  <si>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</si>
  <si>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</si>
  <si>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</si>
  <si>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</si>
  <si>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</si>
  <si>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</si>
  <si>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</si>
  <si>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</si>
  <si>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</si>
  <si>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</si>
  <si>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</si>
  <si>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</si>
  <si>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</si>
  <si>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</si>
  <si>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</si>
  <si>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</si>
  <si>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</si>
  <si>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</si>
  <si>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</si>
  <si>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</si>
  <si>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</si>
  <si>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</si>
  <si>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</si>
  <si>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</si>
  <si>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</si>
  <si>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</si>
  <si>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</si>
  <si>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</si>
  <si>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</si>
  <si>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</si>
  <si>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</si>
  <si>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</si>
  <si>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</si>
  <si>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</si>
  <si>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</si>
  <si>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</si>
  <si>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</si>
  <si>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</si>
  <si>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</si>
  <si>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</si>
  <si>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</si>
  <si>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</si>
  <si>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</si>
  <si>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</si>
  <si>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</si>
  <si>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</si>
  <si>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</si>
  <si>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</si>
  <si>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</si>
  <si>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</si>
  <si>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</si>
  <si>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</si>
  <si>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</si>
  <si>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</si>
  <si>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</si>
  <si>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</si>
  <si>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</si>
  <si>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</si>
  <si>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</si>
  <si>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</si>
  <si>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</si>
  <si>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</si>
  <si>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</si>
  <si>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</si>
  <si>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</si>
  <si>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</si>
  <si>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</si>
  <si>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</si>
  <si>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</si>
  <si>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</si>
  <si>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</si>
  <si>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</si>
  <si>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</si>
  <si>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</si>
  <si>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</si>
  <si>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</si>
  <si>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</si>
  <si>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</si>
  <si>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</si>
  <si>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</si>
  <si>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</si>
  <si>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</si>
  <si>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</si>
  <si>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</si>
  <si>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</si>
  <si>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</si>
  <si>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</si>
  <si>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</si>
  <si>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</si>
  <si>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</si>
  <si>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</si>
  <si>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</si>
  <si>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</si>
  <si>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</si>
  <si>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</si>
  <si>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</si>
  <si>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</si>
  <si>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</si>
  <si>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</si>
  <si>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</si>
  <si>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</si>
  <si>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</si>
  <si>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</si>
  <si>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</si>
  <si>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</si>
  <si>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</si>
  <si>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</si>
  <si>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</si>
  <si>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</si>
  <si>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</si>
  <si>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</si>
  <si>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</si>
  <si>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</si>
  <si>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</si>
  <si>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</si>
  <si>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</si>
  <si>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</si>
  <si>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</si>
  <si>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</si>
  <si>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</si>
  <si>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</si>
  <si>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</si>
  <si>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</si>
  <si>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</si>
  <si>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</si>
  <si>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</si>
  <si>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</si>
  <si>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</si>
  <si>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</si>
  <si>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</si>
  <si>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</si>
  <si>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</si>
  <si>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</si>
  <si>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</si>
  <si>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</si>
  <si>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</si>
  <si>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</si>
  <si>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</si>
  <si>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</si>
  <si>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</si>
  <si>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</si>
  <si>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</si>
  <si>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</si>
  <si>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</si>
  <si>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</si>
  <si>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</si>
  <si>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</si>
  <si>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</si>
  <si>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</si>
  <si>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</si>
  <si>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</si>
  <si>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</si>
  <si>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</si>
  <si>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</si>
  <si>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</si>
  <si>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</si>
  <si>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</si>
  <si>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</si>
  <si>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</si>
  <si>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</si>
  <si>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</si>
  <si>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</si>
  <si>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</si>
  <si>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</si>
  <si>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</si>
  <si>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</si>
  <si>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</si>
  <si>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</si>
  <si>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</si>
  <si>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</si>
  <si>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</si>
  <si>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</si>
  <si>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</si>
  <si>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</si>
  <si>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</si>
  <si>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</si>
  <si>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</si>
  <si>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</si>
  <si>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</si>
  <si>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</si>
  <si>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</si>
  <si>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</si>
  <si>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</si>
  <si>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</si>
  <si>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</si>
  <si>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</si>
  <si>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</si>
  <si>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</si>
  <si>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</si>
  <si>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</si>
  <si>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</si>
  <si>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</si>
  <si>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</si>
  <si>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</si>
  <si>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</si>
  <si>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</si>
  <si>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</si>
  <si>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</si>
  <si>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</si>
  <si>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</si>
  <si>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</si>
  <si>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</si>
  <si>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</si>
  <si>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</si>
  <si>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</si>
  <si>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</si>
  <si>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</si>
  <si>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</si>
  <si>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</si>
  <si>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</si>
  <si>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</si>
  <si>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</si>
  <si>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</si>
  <si>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</si>
  <si>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</si>
  <si>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</si>
  <si>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</si>
  <si>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</si>
  <si>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</si>
  <si>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</si>
  <si>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</si>
  <si>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</si>
  <si>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</si>
  <si>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</si>
  <si>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</si>
  <si>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</si>
  <si>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</si>
  <si>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</si>
  <si>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</si>
  <si>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</si>
  <si>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</si>
  <si>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</si>
  <si>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</si>
  <si>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</si>
  <si>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</si>
  <si>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</si>
  <si>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</si>
  <si>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</si>
  <si>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</si>
  <si>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</si>
  <si>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</si>
  <si>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</si>
  <si>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</si>
  <si>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</si>
  <si>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</si>
  <si>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</si>
  <si>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</si>
  <si>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</si>
  <si>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</si>
  <si>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</si>
  <si>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</si>
  <si>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</si>
  <si>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</si>
  <si>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</si>
  <si>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</si>
  <si>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</si>
  <si>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</si>
  <si>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</si>
  <si>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</si>
  <si>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</si>
  <si>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</si>
  <si>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</si>
  <si>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</si>
  <si>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</si>
  <si>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</si>
  <si>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</si>
  <si>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</si>
  <si>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</si>
  <si>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</si>
  <si>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</si>
  <si>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</si>
  <si>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</si>
  <si>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</si>
  <si>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</si>
  <si>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</si>
  <si>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</si>
  <si>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</si>
  <si>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</si>
  <si>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</si>
  <si>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</si>
  <si>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</si>
  <si>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</si>
  <si>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</si>
  <si>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</si>
  <si>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</si>
  <si>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</si>
  <si>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</si>
  <si>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</si>
  <si>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</si>
  <si>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</si>
  <si>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</si>
  <si>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</si>
  <si>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</si>
  <si>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</si>
  <si>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</si>
  <si>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</si>
  <si>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</si>
  <si>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</si>
  <si>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</si>
  <si>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</si>
  <si>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</si>
  <si>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</si>
  <si>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</si>
  <si>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</si>
  <si>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</si>
  <si>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</si>
  <si>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</si>
  <si>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</si>
  <si>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</si>
  <si>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</si>
  <si>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</si>
  <si>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</si>
  <si>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</si>
  <si>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</si>
  <si>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</si>
  <si>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</si>
  <si>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</si>
  <si>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</si>
  <si>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</si>
  <si>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</si>
  <si>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</si>
  <si>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</si>
  <si>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</si>
  <si>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</si>
  <si>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</si>
  <si>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</si>
  <si>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</si>
  <si>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</si>
  <si>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</si>
  <si>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</si>
  <si>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</si>
  <si>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</si>
  <si>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</si>
  <si>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</si>
  <si>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</si>
  <si>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</si>
  <si>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</si>
  <si>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</si>
  <si>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</si>
  <si>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</si>
  <si>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</si>
  <si>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</si>
  <si>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</si>
  <si>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</si>
  <si>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</si>
  <si>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</si>
  <si>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</si>
  <si>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</si>
  <si>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</si>
  <si>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</si>
  <si>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</si>
  <si>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</si>
  <si>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</si>
  <si>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</si>
  <si>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</si>
  <si>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</si>
  <si>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</si>
  <si>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</si>
  <si>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</si>
  <si>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</si>
  <si>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</si>
  <si>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</si>
  <si>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</si>
  <si>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</si>
  <si>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</si>
  <si>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</si>
  <si>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</si>
  <si>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</si>
  <si>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</si>
  <si>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</si>
  <si>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</si>
  <si>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</si>
  <si>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</si>
  <si>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</si>
  <si>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</si>
  <si>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</si>
  <si>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</si>
  <si>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</si>
  <si>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</si>
  <si>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</si>
  <si>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</si>
  <si>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</si>
  <si>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</si>
  <si>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</si>
  <si>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</si>
  <si>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</si>
  <si>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</si>
  <si>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</si>
  <si>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</si>
  <si>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</si>
  <si>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</si>
  <si>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</si>
  <si>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</si>
  <si>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</si>
  <si>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</si>
  <si>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</si>
  <si>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</si>
  <si>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</si>
  <si>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</si>
  <si>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</si>
  <si>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</si>
  <si>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</si>
  <si>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</si>
  <si>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</si>
  <si>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</si>
  <si>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</si>
  <si>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</si>
  <si>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</si>
  <si>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</si>
  <si>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</si>
  <si>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</si>
  <si>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</si>
  <si>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</si>
  <si>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</si>
  <si>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</si>
  <si>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</si>
  <si>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</si>
  <si>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</si>
  <si>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</si>
  <si>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</si>
  <si>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</si>
  <si>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</si>
  <si>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</si>
  <si>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</si>
  <si>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</si>
  <si>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</si>
  <si>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</si>
  <si>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</si>
  <si>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</si>
  <si>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</si>
  <si>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</si>
  <si>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</si>
  <si>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</si>
  <si>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</si>
  <si>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</si>
  <si>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</si>
  <si>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</si>
  <si>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</si>
  <si>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</si>
  <si>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</si>
  <si>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</si>
  <si>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</si>
  <si>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</si>
  <si>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</si>
  <si>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</si>
  <si>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</si>
  <si>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</si>
  <si>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</si>
  <si>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</si>
  <si>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</si>
  <si>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</si>
  <si>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</si>
  <si>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</si>
  <si>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</si>
  <si>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</si>
  <si>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</si>
  <si>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</si>
  <si>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</si>
  <si>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</si>
  <si>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</si>
  <si>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</si>
  <si>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</si>
  <si>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</si>
  <si>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</si>
  <si>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</si>
  <si>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</si>
  <si>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</si>
  <si>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</si>
  <si>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</si>
  <si>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</si>
  <si>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</si>
  <si>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</si>
  <si>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</si>
  <si>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</si>
  <si>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</si>
  <si>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</si>
  <si>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</si>
  <si>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</si>
  <si>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</si>
  <si>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</si>
  <si>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</si>
  <si>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</si>
  <si>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</si>
  <si>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</si>
  <si>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</si>
  <si>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</si>
  <si>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</si>
  <si>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</si>
  <si>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</si>
  <si>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</si>
  <si>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</si>
  <si>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</si>
  <si>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</si>
  <si>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</si>
  <si>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</si>
  <si>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</si>
  <si>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</si>
  <si>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</si>
  <si>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</si>
  <si>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</si>
  <si>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</si>
  <si>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</si>
  <si>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</si>
  <si>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</si>
  <si>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</si>
  <si>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</si>
  <si>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</si>
  <si>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</si>
  <si>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</si>
  <si>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</si>
  <si>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</si>
  <si>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</si>
  <si>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</si>
  <si>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</si>
  <si>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</si>
  <si>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</si>
  <si>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</si>
  <si>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</si>
  <si>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</si>
  <si>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</si>
  <si>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</si>
  <si>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</si>
  <si>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</si>
  <si>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</si>
  <si>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</si>
  <si>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</si>
  <si>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</si>
  <si>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</si>
  <si>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</si>
  <si>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</si>
  <si>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</si>
  <si>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</si>
  <si>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</si>
  <si>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</si>
  <si>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</si>
  <si>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</si>
  <si>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</si>
  <si>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</si>
  <si>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</si>
  <si>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</si>
  <si>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</si>
  <si>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</si>
  <si>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</si>
  <si>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</si>
  <si>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</si>
  <si>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</si>
  <si>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</si>
  <si>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</si>
  <si>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</si>
  <si>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</si>
  <si>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</si>
  <si>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</si>
  <si>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</si>
  <si>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</si>
  <si>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</si>
  <si>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</si>
  <si>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</si>
  <si>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</si>
  <si>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</si>
  <si>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</si>
  <si>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</si>
  <si>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</si>
  <si>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</si>
  <si>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</si>
  <si>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</si>
  <si>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</si>
  <si>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</si>
  <si>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</si>
  <si>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</si>
  <si>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</si>
  <si>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</si>
  <si>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</si>
  <si>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</si>
  <si>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</si>
  <si>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</si>
  <si>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</si>
  <si>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</si>
  <si>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</si>
  <si>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</si>
  <si>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</si>
  <si>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</si>
  <si>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</si>
  <si>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</si>
  <si>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</si>
  <si>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</si>
  <si>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</si>
  <si>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</si>
  <si>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</si>
  <si>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</si>
  <si>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</si>
  <si>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</si>
  <si>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</si>
  <si>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</si>
  <si>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</si>
  <si>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</si>
  <si>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</si>
  <si>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</si>
  <si>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</si>
  <si>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</si>
  <si>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</si>
  <si>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</si>
  <si>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</si>
  <si>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</si>
  <si>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</si>
  <si>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</si>
  <si>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</si>
  <si>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</si>
  <si>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</si>
  <si>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</si>
  <si>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</si>
  <si>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</si>
  <si>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</si>
  <si>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</si>
  <si>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</si>
  <si>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</si>
  <si>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</si>
  <si>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</si>
  <si>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</si>
  <si>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</si>
  <si>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</si>
  <si>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</si>
  <si>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</si>
  <si>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</si>
  <si>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</si>
  <si>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</si>
  <si>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</si>
  <si>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</si>
  <si>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</si>
  <si>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</si>
  <si>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</si>
  <si>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</si>
  <si>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</si>
  <si>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</si>
  <si>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</si>
  <si>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</si>
  <si>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</si>
  <si>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</si>
  <si>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</si>
  <si>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</si>
  <si>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</si>
  <si>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</si>
  <si>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</si>
  <si>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</si>
  <si>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</si>
  <si>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</si>
  <si>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</si>
  <si>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</si>
  <si>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</si>
  <si>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</si>
  <si>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</si>
  <si>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</si>
  <si>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</si>
  <si>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</si>
  <si>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</si>
  <si>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</si>
  <si>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</si>
  <si>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</si>
  <si>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</si>
  <si>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</si>
  <si>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</si>
  <si>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</si>
  <si>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</si>
  <si>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</si>
  <si>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</si>
  <si>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</si>
  <si>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</si>
  <si>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</si>
  <si>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</si>
  <si>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</si>
  <si>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</si>
  <si>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</si>
  <si>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</si>
  <si>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</si>
  <si>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</si>
  <si>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</si>
  <si>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</si>
  <si>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</si>
  <si>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</si>
  <si>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</si>
  <si>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</si>
  <si>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</si>
  <si>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</si>
  <si>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</si>
  <si>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</si>
  <si>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</si>
  <si>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</si>
  <si>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</si>
  <si>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</si>
  <si>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</si>
  <si>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</si>
  <si>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</si>
  <si>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</si>
  <si>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</si>
  <si>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</si>
  <si>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</si>
  <si>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</si>
  <si>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</si>
  <si>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</si>
  <si>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</si>
  <si>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</si>
  <si>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</si>
  <si>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</si>
  <si>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</si>
  <si>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</si>
  <si>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</si>
  <si>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</si>
  <si>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</si>
  <si>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</si>
  <si>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</si>
  <si>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</si>
  <si>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</si>
  <si>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</si>
  <si>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</si>
  <si>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</si>
  <si>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</si>
  <si>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</si>
  <si>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</si>
  <si>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</si>
  <si>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</si>
  <si>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</si>
  <si>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</si>
  <si>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</si>
  <si>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</si>
  <si>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</si>
  <si>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</si>
  <si>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</si>
  <si>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</si>
  <si>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</si>
  <si>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</si>
  <si>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</si>
  <si>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</si>
  <si>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</si>
  <si>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</si>
  <si>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</si>
  <si>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</si>
  <si>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</si>
  <si>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</si>
  <si>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</si>
  <si>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</si>
  <si>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</si>
  <si>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</si>
  <si>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</si>
  <si>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</si>
  <si>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</si>
  <si>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</si>
  <si>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</si>
  <si>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</si>
  <si>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</si>
  <si>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</si>
  <si>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</si>
  <si>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</si>
  <si>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</si>
  <si>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</si>
  <si>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</si>
  <si>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</si>
  <si>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</si>
  <si>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</si>
  <si>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</si>
  <si>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</si>
  <si>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</si>
  <si>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</si>
  <si>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</si>
  <si>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</si>
  <si>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</si>
  <si>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</si>
  <si>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</si>
  <si>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</si>
  <si>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</si>
  <si>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</si>
  <si>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</si>
  <si>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</si>
  <si>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</si>
  <si>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</si>
  <si>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</si>
  <si>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</si>
  <si>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</si>
  <si>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</si>
  <si>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</si>
  <si>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</si>
  <si>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</si>
  <si>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</si>
  <si>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</si>
  <si>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</si>
  <si>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</si>
  <si>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</si>
  <si>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</si>
  <si>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</si>
  <si>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</si>
  <si>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</si>
  <si>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</si>
  <si>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</si>
  <si>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</si>
  <si>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</si>
  <si>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</si>
  <si>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</si>
  <si>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</si>
  <si>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</si>
  <si>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</si>
  <si>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</si>
  <si>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</si>
  <si>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</si>
  <si>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</si>
  <si>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</si>
  <si>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</si>
  <si>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</si>
  <si>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</si>
  <si>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</si>
  <si>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</si>
  <si>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</si>
  <si>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</si>
  <si>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</si>
  <si>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</si>
  <si>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</si>
  <si>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</si>
  <si>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</si>
  <si>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</si>
  <si>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</si>
  <si>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</si>
  <si>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</si>
  <si>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</si>
  <si>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</si>
  <si>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</si>
  <si>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</si>
  <si>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</si>
  <si>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</si>
  <si>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</si>
  <si>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</si>
  <si>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</si>
  <si>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</si>
  <si>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</si>
  <si>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</si>
  <si>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</si>
  <si>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</si>
  <si>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</si>
  <si>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</si>
  <si>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</si>
  <si>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</si>
  <si>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</si>
  <si>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</si>
  <si>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</si>
  <si>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</si>
  <si>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</si>
  <si>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</si>
  <si>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</si>
  <si>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</si>
  <si>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</si>
  <si>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</si>
  <si>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</si>
  <si>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</si>
  <si>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</si>
  <si>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</si>
  <si>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</si>
  <si>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</si>
  <si>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</si>
  <si>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</si>
  <si>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</si>
  <si>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</si>
  <si>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</si>
  <si>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</si>
  <si>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</si>
  <si>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</si>
  <si>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</si>
  <si>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</si>
  <si>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</si>
  <si>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</si>
  <si>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</si>
  <si>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</si>
  <si>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</si>
  <si>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</si>
  <si>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</si>
  <si>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</si>
  <si>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</si>
  <si>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</si>
  <si>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</si>
  <si>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</si>
  <si>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</si>
  <si>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</si>
  <si>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</si>
  <si>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</si>
  <si>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</si>
  <si>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</si>
  <si>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</si>
  <si>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</si>
  <si>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</si>
  <si>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</si>
  <si>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</si>
  <si>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</si>
  <si>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</si>
  <si>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</si>
  <si>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</si>
  <si>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</si>
  <si>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</si>
  <si>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</si>
  <si>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</si>
  <si>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</si>
  <si>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</si>
  <si>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</si>
  <si>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</si>
  <si>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</si>
  <si>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</si>
  <si>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</si>
  <si>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</si>
  <si>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</si>
  <si>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</si>
  <si>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</si>
  <si>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</si>
  <si>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</si>
  <si>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</si>
  <si>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</si>
  <si>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</si>
  <si>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</si>
  <si>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</si>
  <si>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</si>
  <si>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</si>
  <si>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</si>
  <si>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</si>
  <si>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</si>
  <si>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</si>
  <si>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</si>
  <si>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</si>
  <si>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</si>
  <si>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</si>
  <si>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</si>
  <si>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</si>
  <si>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</si>
  <si>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</si>
  <si>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</si>
  <si>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</si>
  <si>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</si>
  <si>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</si>
  <si>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</si>
  <si>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</si>
  <si>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</si>
  <si>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</si>
  <si>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</si>
  <si>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</si>
  <si>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</si>
  <si>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</si>
  <si>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</si>
  <si>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</si>
  <si>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</si>
  <si>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</si>
  <si>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</si>
  <si>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</si>
  <si>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</si>
  <si>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</si>
  <si>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</si>
  <si>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</si>
  <si>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</si>
  <si>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</si>
  <si>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</si>
  <si>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</si>
  <si>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</si>
  <si>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</si>
  <si>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</si>
  <si>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</si>
  <si>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</si>
  <si>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</si>
  <si>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</si>
  <si>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</si>
  <si>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</si>
  <si>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</si>
  <si>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</si>
  <si>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</si>
  <si>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</si>
  <si>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</si>
  <si>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</si>
  <si>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</si>
  <si>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</si>
  <si>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</si>
  <si>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</si>
  <si>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</si>
  <si>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</si>
  <si>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</si>
  <si>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</si>
  <si>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</si>
  <si>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</si>
  <si>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</si>
  <si>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</si>
  <si>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</si>
  <si>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</si>
  <si>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</si>
  <si>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</si>
  <si>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</si>
  <si>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</si>
  <si>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</si>
  <si>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</si>
  <si>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</si>
  <si>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</si>
  <si>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</si>
  <si>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</si>
  <si>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</si>
  <si>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</si>
  <si>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</si>
  <si>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</si>
  <si>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</si>
  <si>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</si>
  <si>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</si>
  <si>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</si>
  <si>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</si>
  <si>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</si>
  <si>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</si>
  <si>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</si>
  <si>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</si>
  <si>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</si>
  <si>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</si>
  <si>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</si>
  <si>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</si>
  <si>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</si>
  <si>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</si>
  <si>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</si>
  <si>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</si>
  <si>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</si>
  <si>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</si>
  <si>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</si>
  <si>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</si>
  <si>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</si>
  <si>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</si>
  <si>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</si>
  <si>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</si>
  <si>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</si>
  <si>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</si>
  <si>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</si>
  <si>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</si>
  <si>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</si>
  <si>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</si>
  <si>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</si>
  <si>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</si>
  <si>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</si>
  <si>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</si>
  <si>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</si>
  <si>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</si>
  <si>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</si>
  <si>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</si>
  <si>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</si>
  <si>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</si>
  <si>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</si>
  <si>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</si>
  <si>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</si>
  <si>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</si>
  <si>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</si>
  <si>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</si>
  <si>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</si>
  <si>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</si>
  <si>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</si>
  <si>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</si>
  <si>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</si>
  <si>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</si>
  <si>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</si>
  <si>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</si>
  <si>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</si>
  <si>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</si>
  <si>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</si>
  <si>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</si>
  <si>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</si>
  <si>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</si>
  <si>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</si>
  <si>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</si>
  <si>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</si>
  <si>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</si>
  <si>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</si>
  <si>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</si>
  <si>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</si>
  <si>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</si>
  <si>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</si>
  <si>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</si>
  <si>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</si>
  <si>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</si>
  <si>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</si>
  <si>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</si>
  <si>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</si>
  <si>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</si>
  <si>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</si>
  <si>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</si>
  <si>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</si>
  <si>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</si>
  <si>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</si>
  <si>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</si>
  <si>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</si>
  <si>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</si>
  <si>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</si>
  <si>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</si>
  <si>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</si>
  <si>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</si>
  <si>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</si>
  <si>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</si>
  <si>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</si>
  <si>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</si>
  <si>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</si>
  <si>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</si>
  <si>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</si>
  <si>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</si>
  <si>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</si>
  <si>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</si>
  <si>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</si>
  <si>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</si>
  <si>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</si>
  <si>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</si>
  <si>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</si>
  <si>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</si>
  <si>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</si>
  <si>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</si>
  <si>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</si>
  <si>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</si>
  <si>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</si>
  <si>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</si>
  <si>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</si>
  <si>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</si>
  <si>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</si>
  <si>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</si>
  <si>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</si>
  <si>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</si>
  <si>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</si>
  <si>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</si>
  <si>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</si>
  <si>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</si>
  <si>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</si>
  <si>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</si>
  <si>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</si>
  <si>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</si>
  <si>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</si>
  <si>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</si>
  <si>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</si>
  <si>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</si>
  <si>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</si>
  <si>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</si>
  <si>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</si>
  <si>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</si>
  <si>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</si>
  <si>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</si>
  <si>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</si>
  <si>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</si>
  <si>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</si>
  <si>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</si>
  <si>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</si>
  <si>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</si>
  <si>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</si>
  <si>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</si>
  <si>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</si>
  <si>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</si>
  <si>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</si>
  <si>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</si>
  <si>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</si>
  <si>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</si>
  <si>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</si>
  <si>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</si>
  <si>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</si>
  <si>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</si>
  <si>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</si>
  <si>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</si>
  <si>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</si>
  <si>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</si>
  <si>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</si>
  <si>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</si>
  <si>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</si>
  <si>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</si>
  <si>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</si>
  <si>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</si>
  <si>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</si>
  <si>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</si>
  <si>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</si>
  <si>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</si>
  <si>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</si>
  <si>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</si>
  <si>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</si>
  <si>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</si>
  <si>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</si>
  <si>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</si>
  <si>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</si>
  <si>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</si>
  <si>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</si>
  <si>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</si>
  <si>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</si>
  <si>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</si>
  <si>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</si>
  <si>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</si>
  <si>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</si>
  <si>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</si>
  <si>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</si>
  <si>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</si>
  <si>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</si>
  <si>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</si>
  <si>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</si>
  <si>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</si>
  <si>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</si>
  <si>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</si>
  <si>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</si>
  <si>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</si>
  <si>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</si>
  <si>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</si>
  <si>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</si>
  <si>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</si>
  <si>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</si>
  <si>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</si>
  <si>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</si>
  <si>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</si>
  <si>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</si>
  <si>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</si>
  <si>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</si>
  <si>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</si>
  <si>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</si>
  <si>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</si>
  <si>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</si>
  <si>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</si>
  <si>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</si>
  <si>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</si>
  <si>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</si>
  <si>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</si>
  <si>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</si>
  <si>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</si>
  <si>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</si>
  <si>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</si>
  <si>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</si>
  <si>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</si>
  <si>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</si>
  <si>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</si>
  <si>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</si>
  <si>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</si>
  <si>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</si>
  <si>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</si>
  <si>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</si>
  <si>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</si>
  <si>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</si>
  <si>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</si>
  <si>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</si>
  <si>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</si>
  <si>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</si>
  <si>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</si>
  <si>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</si>
  <si>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</si>
  <si>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</si>
  <si>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</si>
  <si>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</si>
  <si>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</si>
  <si>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</si>
  <si>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</si>
  <si>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</si>
  <si>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</si>
  <si>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</si>
  <si>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</si>
  <si>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</si>
  <si>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</si>
  <si>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</si>
  <si>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</si>
  <si>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</si>
  <si>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</si>
  <si>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</si>
  <si>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</si>
  <si>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</si>
  <si>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</si>
  <si>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</si>
  <si>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</si>
  <si>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</si>
  <si>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</si>
  <si>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</si>
  <si>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</si>
  <si>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</si>
  <si>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</si>
  <si>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</si>
  <si>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</si>
  <si>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</si>
  <si>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</si>
  <si>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</si>
  <si>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</si>
  <si>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</si>
  <si>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</si>
  <si>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</si>
  <si>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</si>
  <si>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</si>
  <si>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</si>
  <si>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</si>
  <si>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</si>
  <si>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</si>
  <si>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</si>
  <si>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</si>
  <si>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</si>
  <si>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</si>
  <si>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</si>
  <si>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</si>
  <si>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</si>
  <si>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</si>
  <si>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</si>
  <si>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</si>
  <si>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</si>
  <si>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</si>
  <si>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</si>
  <si>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</si>
  <si>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</si>
  <si>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</si>
  <si>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</si>
  <si>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</si>
  <si>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</si>
  <si>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</si>
  <si>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</si>
  <si>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</si>
  <si>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</si>
  <si>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</si>
  <si>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</si>
  <si>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</si>
  <si>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</si>
  <si>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</si>
  <si>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</si>
  <si>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</si>
  <si>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</si>
  <si>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</si>
  <si>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</si>
  <si>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</si>
  <si>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</si>
  <si>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</si>
  <si>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</si>
  <si>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</si>
  <si>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</si>
  <si>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</si>
  <si>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</si>
  <si>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</si>
  <si>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</si>
  <si>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</si>
  <si>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</si>
  <si>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</si>
  <si>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</si>
  <si>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</si>
  <si>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</si>
  <si>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</si>
  <si>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</si>
  <si>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</si>
  <si>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</si>
  <si>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</si>
  <si>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</si>
  <si>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</si>
  <si>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</si>
  <si>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</si>
  <si>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</si>
  <si>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</si>
  <si>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</si>
  <si>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</si>
  <si>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</si>
  <si>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</si>
  <si>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</si>
  <si>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</si>
  <si>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</si>
  <si>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</si>
  <si>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</si>
  <si>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</si>
  <si>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</si>
  <si>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</si>
  <si>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</si>
  <si>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</si>
  <si>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</si>
  <si>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</si>
  <si>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</si>
  <si>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</si>
  <si>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</si>
  <si>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</si>
  <si>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</si>
  <si>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</si>
  <si>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</si>
  <si>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</si>
  <si>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</si>
  <si>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</si>
  <si>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</si>
  <si>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</si>
  <si>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</si>
  <si>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</si>
  <si>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</si>
  <si>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</si>
  <si>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</si>
  <si>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</si>
  <si>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</si>
  <si>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</si>
  <si>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</si>
  <si>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</si>
  <si>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</si>
  <si>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</si>
  <si>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</si>
  <si>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</si>
  <si>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</si>
  <si>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</si>
  <si>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</si>
  <si>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</si>
  <si>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</si>
  <si>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</si>
  <si>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</si>
  <si>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</si>
  <si>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</si>
  <si>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</si>
  <si>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</si>
  <si>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</si>
  <si>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</si>
  <si>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</si>
  <si>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</si>
  <si>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</si>
  <si>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</si>
  <si>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</si>
  <si>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</si>
  <si>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</si>
  <si>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</si>
  <si>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</si>
  <si>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</si>
  <si>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</si>
  <si>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</si>
  <si>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</si>
  <si>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</si>
  <si>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</si>
  <si>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</si>
  <si>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</si>
  <si>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</si>
  <si>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</si>
  <si>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</si>
  <si>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</si>
  <si>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</si>
  <si>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</si>
  <si>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</si>
  <si>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</si>
  <si>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</si>
  <si>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</si>
  <si>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</si>
  <si>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</si>
  <si>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</si>
  <si>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</si>
  <si>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</si>
  <si>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</si>
  <si>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</si>
  <si>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</si>
  <si>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</si>
  <si>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</si>
  <si>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</si>
  <si>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</si>
  <si>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</si>
  <si>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</si>
  <si>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</si>
  <si>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</si>
  <si>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</si>
  <si>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</si>
  <si>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</si>
  <si>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</si>
  <si>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</si>
  <si>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</si>
  <si>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</si>
  <si>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</si>
  <si>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</si>
  <si>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</si>
  <si>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</si>
  <si>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</si>
  <si>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</si>
  <si>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</si>
  <si>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</si>
  <si>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</si>
  <si>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</si>
  <si>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</si>
  <si>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</si>
  <si>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</si>
  <si>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</si>
  <si>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</si>
  <si>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</si>
  <si>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</si>
  <si>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</si>
  <si>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</si>
  <si>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</si>
  <si>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</si>
  <si>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</si>
  <si>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</si>
  <si>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</si>
  <si>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</si>
  <si>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</si>
  <si>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</si>
  <si>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</si>
  <si>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</si>
  <si>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</si>
  <si>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</si>
  <si>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</si>
  <si>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</si>
  <si>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</si>
  <si>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</si>
  <si>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</si>
  <si>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</si>
  <si>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</si>
  <si>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</si>
  <si>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</si>
  <si>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</si>
  <si>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</si>
  <si>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</si>
  <si>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</si>
  <si>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</si>
  <si>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</si>
  <si>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</si>
  <si>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</si>
  <si>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</si>
  <si>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</si>
  <si>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</si>
  <si>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</si>
  <si>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</si>
  <si>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</si>
  <si>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</si>
  <si>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</si>
  <si>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</si>
  <si>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</si>
  <si>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</si>
  <si>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</si>
  <si>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</si>
  <si>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</si>
  <si>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</si>
  <si>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</si>
  <si>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</si>
  <si>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</si>
  <si>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</si>
  <si>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</si>
  <si>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</si>
  <si>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</si>
  <si>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</si>
  <si>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</si>
  <si>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</si>
  <si>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</si>
  <si>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</si>
  <si>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</si>
  <si>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</si>
  <si>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</si>
  <si>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</si>
  <si>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</si>
  <si>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</si>
  <si>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</si>
  <si>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</si>
  <si>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</si>
  <si>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</si>
  <si>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</si>
  <si>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</si>
  <si>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</si>
  <si>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</si>
  <si>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</si>
  <si>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</si>
  <si>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</si>
  <si>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</si>
  <si>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</si>
  <si>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</si>
  <si>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</si>
  <si>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</si>
  <si>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</si>
  <si>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</si>
  <si>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</si>
  <si>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</si>
  <si>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</si>
  <si>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</si>
  <si>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</si>
  <si>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</si>
  <si>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</si>
  <si>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</si>
  <si>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</si>
  <si>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</si>
  <si>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</si>
  <si>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</si>
  <si>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</si>
  <si>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</si>
  <si>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</si>
  <si>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</si>
  <si>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</si>
  <si>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</si>
  <si>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</si>
  <si>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</si>
  <si>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</si>
  <si>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</si>
  <si>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</si>
  <si>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</si>
  <si>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</si>
  <si>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</si>
  <si>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</si>
  <si>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</si>
  <si>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</si>
  <si>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</si>
  <si>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</si>
  <si>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</si>
  <si>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</si>
  <si>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</si>
  <si>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</si>
  <si>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</si>
  <si>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</si>
  <si>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</si>
  <si>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</si>
  <si>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</si>
  <si>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</si>
  <si>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</si>
  <si>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</si>
  <si>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</si>
  <si>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</si>
  <si>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</si>
  <si>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</si>
  <si>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</si>
  <si>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</si>
  <si>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</si>
  <si>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</si>
  <si>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</si>
  <si>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</si>
  <si>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</si>
  <si>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</si>
  <si>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</si>
  <si>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</si>
  <si>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</si>
  <si>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</si>
  <si>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</si>
  <si>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</si>
  <si>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</si>
  <si>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</si>
  <si>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</si>
  <si>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</si>
  <si>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</si>
  <si>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</si>
  <si>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</si>
  <si>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</si>
  <si>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</si>
  <si>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</si>
  <si>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</si>
  <si>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</si>
  <si>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</si>
  <si>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</si>
  <si>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</si>
  <si>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</si>
  <si>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</si>
  <si>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</si>
  <si>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</si>
  <si>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</si>
  <si>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</si>
  <si>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</si>
  <si>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</si>
  <si>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</si>
  <si>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</si>
  <si>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</si>
  <si>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</si>
  <si>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</si>
  <si>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</si>
  <si>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</si>
  <si>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</si>
  <si>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</si>
  <si>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</si>
  <si>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</si>
  <si>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</si>
  <si>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</si>
  <si>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</si>
  <si>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</si>
  <si>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</si>
  <si>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</si>
  <si>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</si>
  <si>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</si>
  <si>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</si>
  <si>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</si>
  <si>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</si>
  <si>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</si>
  <si>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</si>
  <si>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</si>
  <si>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</si>
  <si>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</si>
  <si>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</si>
  <si>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</si>
  <si>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</si>
  <si>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</si>
  <si>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</si>
  <si>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</si>
  <si>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</si>
  <si>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</si>
  <si>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</si>
  <si>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</si>
  <si>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</si>
  <si>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</si>
  <si>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</si>
  <si>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</si>
  <si>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</si>
  <si>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</si>
  <si>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</si>
  <si>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</si>
  <si>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</si>
  <si>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</si>
  <si>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</si>
  <si>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</si>
  <si>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</si>
  <si>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</si>
  <si>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</si>
  <si>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</si>
  <si>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</si>
  <si>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</si>
  <si>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</si>
  <si>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</si>
  <si>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</si>
  <si>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</si>
  <si>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</si>
  <si>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</si>
  <si>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</si>
  <si>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</si>
  <si>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</si>
  <si>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</si>
  <si>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</si>
  <si>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</si>
  <si>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</si>
  <si>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</si>
  <si>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</si>
  <si>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</si>
  <si>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</si>
  <si>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</si>
  <si>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</si>
  <si>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</si>
  <si>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</si>
  <si>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</si>
  <si>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</si>
  <si>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</si>
  <si>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</si>
  <si>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</si>
  <si>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</si>
  <si>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</si>
  <si>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</si>
  <si>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</si>
  <si>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</si>
  <si>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</si>
  <si>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</si>
  <si>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</si>
  <si>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</si>
  <si>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</si>
  <si>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</si>
  <si>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</si>
  <si>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</si>
  <si>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</si>
  <si>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</si>
  <si>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</si>
  <si>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</si>
  <si>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</si>
  <si>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</si>
  <si>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</si>
  <si>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</si>
  <si>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</si>
  <si>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</si>
  <si>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</si>
  <si>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</si>
  <si>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</si>
  <si>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</si>
  <si>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</si>
  <si>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</si>
  <si>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</si>
  <si>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</si>
  <si>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</si>
  <si>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</si>
  <si>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</si>
  <si>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</si>
  <si>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</si>
  <si>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</si>
  <si>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</si>
  <si>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</si>
  <si>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</si>
  <si>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</si>
  <si>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</si>
  <si>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</si>
  <si>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</si>
  <si>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</si>
  <si>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</si>
  <si>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</si>
  <si>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</si>
  <si>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</si>
  <si>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</si>
  <si>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</si>
  <si>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</si>
  <si>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</si>
  <si>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</si>
  <si>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</si>
  <si>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</si>
  <si>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</si>
  <si>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</si>
  <si>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</si>
  <si>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</si>
  <si>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</si>
  <si>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</si>
  <si>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</si>
  <si>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</si>
  <si>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</si>
  <si>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</si>
  <si>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</si>
  <si>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</si>
  <si>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</si>
  <si>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</si>
  <si>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</si>
  <si>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</si>
  <si>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</si>
  <si>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</si>
  <si>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</si>
  <si>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</si>
  <si>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</si>
  <si>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</si>
  <si>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</si>
  <si>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</si>
  <si>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</si>
  <si>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</si>
  <si>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</si>
  <si>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</si>
  <si>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</si>
  <si>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</si>
  <si>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</si>
  <si>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</si>
  <si>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</si>
  <si>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</si>
  <si>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</si>
  <si>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</si>
  <si>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</si>
  <si>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</si>
  <si>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</si>
  <si>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</si>
  <si>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</si>
  <si>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</si>
  <si>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</si>
  <si>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</si>
  <si>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</si>
  <si>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</si>
  <si>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</si>
  <si>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</si>
  <si>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</si>
  <si>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</si>
  <si>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</si>
  <si>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</si>
  <si>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</si>
  <si>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</si>
  <si>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</si>
  <si>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</si>
  <si>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</si>
  <si>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</si>
  <si>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</si>
  <si>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</si>
  <si>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</si>
  <si>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</si>
  <si>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</si>
  <si>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</si>
  <si>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</si>
  <si>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</si>
  <si>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</si>
  <si>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</si>
  <si>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</si>
  <si>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</si>
  <si>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</si>
  <si>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</si>
  <si>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</si>
  <si>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</si>
  <si>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</si>
  <si>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</si>
  <si>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</si>
  <si>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</si>
  <si>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</si>
  <si>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</si>
  <si>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</si>
  <si>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</si>
  <si>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</si>
  <si>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</si>
  <si>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</si>
  <si>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</si>
  <si>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</si>
  <si>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</si>
  <si>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</si>
  <si>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</si>
  <si>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</si>
  <si>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</si>
  <si>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</si>
  <si>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</si>
  <si>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</si>
  <si>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</si>
  <si>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</si>
  <si>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</si>
  <si>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</si>
  <si>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</si>
  <si>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</si>
  <si>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</si>
  <si>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</si>
  <si>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</si>
  <si>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</si>
  <si>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</si>
  <si>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</si>
  <si>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</si>
  <si>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</si>
  <si>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</si>
  <si>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</si>
  <si>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</si>
  <si>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</si>
  <si>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</si>
  <si>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</si>
  <si>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</si>
  <si>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</si>
  <si>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</si>
  <si>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</si>
  <si>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</si>
  <si>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</si>
  <si>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</si>
  <si>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</si>
  <si>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</si>
  <si>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</si>
  <si>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</si>
  <si>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</si>
  <si>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</si>
  <si>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</si>
  <si>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</si>
  <si>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</si>
  <si>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</si>
  <si>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</si>
  <si>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</si>
  <si>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</si>
  <si>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</si>
  <si>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</si>
  <si>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</si>
  <si>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</si>
  <si>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</si>
  <si>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</si>
  <si>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</si>
  <si>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</si>
  <si>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</si>
  <si>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</si>
  <si>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</si>
  <si>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</si>
  <si>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</si>
  <si>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</si>
  <si>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</si>
  <si>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</si>
  <si>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</si>
  <si>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</si>
  <si>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</si>
  <si>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</si>
  <si>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</si>
  <si>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</si>
  <si>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</si>
  <si>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</si>
  <si>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</si>
  <si>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</si>
  <si>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</si>
  <si>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</si>
  <si>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</si>
  <si>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</si>
  <si>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</si>
  <si>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</si>
  <si>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</si>
  <si>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</si>
  <si>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</si>
  <si>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</si>
  <si>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</si>
  <si>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</si>
  <si>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</si>
  <si>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</si>
  <si>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</si>
  <si>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</si>
  <si>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</si>
  <si>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</si>
  <si>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</si>
  <si>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</si>
  <si>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</si>
  <si>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</si>
  <si>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</si>
  <si>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</si>
  <si>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</si>
  <si>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</si>
  <si>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</si>
  <si>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</si>
  <si>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</si>
  <si>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</si>
  <si>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</si>
  <si>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</si>
  <si>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</si>
  <si>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</si>
  <si>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</si>
  <si>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</si>
  <si>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</si>
  <si>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</si>
  <si>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</si>
  <si>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</si>
  <si>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</si>
  <si>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</si>
  <si>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</si>
  <si>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</si>
  <si>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</si>
  <si>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</si>
  <si>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</si>
  <si>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</si>
  <si>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</si>
  <si>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</si>
  <si>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</si>
  <si>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</si>
  <si>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</si>
  <si>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</si>
  <si>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</si>
  <si>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</si>
  <si>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</si>
  <si>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</si>
  <si>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</si>
  <si>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</si>
  <si>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</si>
  <si>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</si>
  <si>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</si>
  <si>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</si>
  <si>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</si>
  <si>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</si>
  <si>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</si>
  <si>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</si>
  <si>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</si>
  <si>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</si>
  <si>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</si>
  <si>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</si>
  <si>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</si>
  <si>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</si>
  <si>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</si>
  <si>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</si>
  <si>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</si>
  <si>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</si>
  <si>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</si>
  <si>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</si>
  <si>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</si>
  <si>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</si>
  <si>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</si>
  <si>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</si>
  <si>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</si>
  <si>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</si>
  <si>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</si>
  <si>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</si>
  <si>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</si>
  <si>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</si>
  <si>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</si>
  <si>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</si>
  <si>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</si>
  <si>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</si>
  <si>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</si>
  <si>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</si>
  <si>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</si>
  <si>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</si>
  <si>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</si>
  <si>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</si>
  <si>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</si>
  <si>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</si>
  <si>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</si>
  <si>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</si>
  <si>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</si>
  <si>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</si>
  <si>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</si>
  <si>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</si>
  <si>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</si>
  <si>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</si>
  <si>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</si>
  <si>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</si>
  <si>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</si>
  <si>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</si>
  <si>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</si>
  <si>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</si>
  <si>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</si>
  <si>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</si>
  <si>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</si>
  <si>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</si>
  <si>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</si>
  <si>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</si>
  <si>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</si>
  <si>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</si>
  <si>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</si>
  <si>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</si>
  <si>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</si>
  <si>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</si>
  <si>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</si>
  <si>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</si>
  <si>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</si>
  <si>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</si>
  <si>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</si>
  <si>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</si>
  <si>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</si>
  <si>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</si>
  <si>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</si>
  <si>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</si>
  <si>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</si>
  <si>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</si>
  <si>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</si>
  <si>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</si>
  <si>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</si>
  <si>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</si>
  <si>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</si>
  <si>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</si>
  <si>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</si>
  <si>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</si>
  <si>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</si>
  <si>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</si>
  <si>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</si>
  <si>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</si>
  <si>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</si>
  <si>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</si>
  <si>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</si>
  <si>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</si>
  <si>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</si>
  <si>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</si>
  <si>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</si>
  <si>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</si>
  <si>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</si>
  <si>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</si>
  <si>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</si>
  <si>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</si>
  <si>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</si>
  <si>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</si>
  <si>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</si>
  <si>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</si>
  <si>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</si>
  <si>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</si>
  <si>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</si>
  <si>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</si>
  <si>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</si>
  <si>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</si>
  <si>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</si>
  <si>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</si>
  <si>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</si>
  <si>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</si>
  <si>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</si>
  <si>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</si>
  <si>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</si>
  <si>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</si>
  <si>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</si>
  <si>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</si>
  <si>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</si>
  <si>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</si>
  <si>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</si>
  <si>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</si>
  <si>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</si>
  <si>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</si>
  <si>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</si>
  <si>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</si>
  <si>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</si>
  <si>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</si>
  <si>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</si>
  <si>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</si>
  <si>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</si>
  <si>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</si>
  <si>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</si>
  <si>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</si>
  <si>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</si>
  <si>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</si>
  <si>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</si>
  <si>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</si>
  <si>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</si>
  <si>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</si>
  <si>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</si>
  <si>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</si>
  <si>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</si>
  <si>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</si>
  <si>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</si>
  <si>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</si>
  <si>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</si>
  <si>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</si>
  <si>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</si>
  <si>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</si>
  <si>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</si>
  <si>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</si>
  <si>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</si>
  <si>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</si>
  <si>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</si>
  <si>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</si>
  <si>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</si>
  <si>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</si>
  <si>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</si>
  <si>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</si>
  <si>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</si>
  <si>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</si>
  <si>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</si>
  <si>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</si>
  <si>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</si>
  <si>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</si>
  <si>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</si>
  <si>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</si>
  <si>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</si>
  <si>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</si>
  <si>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</si>
  <si>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</si>
  <si>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</si>
  <si>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</si>
  <si>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</si>
  <si>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</si>
  <si>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</si>
  <si>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</si>
  <si>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</si>
  <si>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</si>
  <si>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</si>
  <si>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</si>
  <si>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</si>
  <si>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</si>
  <si>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</si>
  <si>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</si>
  <si>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</si>
  <si>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</si>
  <si>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</si>
  <si>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</si>
  <si>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</si>
  <si>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</si>
  <si>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</si>
  <si>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</si>
  <si>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</si>
  <si>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</si>
  <si>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</si>
  <si>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</si>
  <si>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</si>
  <si>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</si>
  <si>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</si>
  <si>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</si>
  <si>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</si>
  <si>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</si>
  <si>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</si>
  <si>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</si>
  <si>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</si>
  <si>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</si>
  <si>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</si>
  <si>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</si>
  <si>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</si>
  <si>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</si>
  <si>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</si>
  <si>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</si>
  <si>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</si>
  <si>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</si>
  <si>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</si>
  <si>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</si>
  <si>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</si>
  <si>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</si>
  <si>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</si>
  <si>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</si>
  <si>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</si>
  <si>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</si>
  <si>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</si>
  <si>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</si>
  <si>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</si>
  <si>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</si>
  <si>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</si>
  <si>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</si>
  <si>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</si>
  <si>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</si>
  <si>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</si>
  <si>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</si>
  <si>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</si>
  <si>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</si>
  <si>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</si>
  <si>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</si>
  <si>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</si>
  <si>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</si>
  <si>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</si>
  <si>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</si>
  <si>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</si>
  <si>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</si>
  <si>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</si>
  <si>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</si>
  <si>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</si>
  <si>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</si>
  <si>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</si>
  <si>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</si>
  <si>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</si>
  <si>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</si>
  <si>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</si>
  <si>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</si>
  <si>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</si>
  <si>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</si>
  <si>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</si>
  <si>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</si>
  <si>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</si>
  <si>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</si>
  <si>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</si>
  <si>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</si>
  <si>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</si>
  <si>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</si>
  <si>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</si>
  <si>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</si>
  <si>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</si>
  <si>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</si>
  <si>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</si>
  <si>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</si>
  <si>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</si>
  <si>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</si>
  <si>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</si>
  <si>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</si>
  <si>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</si>
  <si>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</si>
  <si>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</si>
  <si>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</si>
  <si>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</si>
  <si>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</si>
  <si>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</si>
  <si>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</si>
  <si>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</si>
  <si>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</si>
  <si>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</si>
  <si>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</si>
  <si>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</si>
  <si>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</si>
  <si>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</si>
  <si>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</si>
  <si>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</si>
  <si>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</si>
  <si>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</si>
  <si>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</si>
  <si>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</si>
  <si>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</si>
  <si>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</si>
  <si>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</si>
  <si>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</si>
  <si>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</si>
  <si>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</si>
  <si>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</si>
  <si>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</si>
  <si>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</si>
  <si>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</si>
  <si>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</si>
  <si>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</si>
  <si>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</si>
  <si>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</si>
  <si>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</si>
  <si>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</si>
  <si>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</si>
  <si>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</si>
  <si>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</si>
  <si>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</si>
  <si>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</si>
  <si>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</si>
  <si>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</si>
  <si>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</si>
  <si>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</si>
  <si>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</si>
  <si>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</si>
  <si>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</si>
  <si>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</si>
  <si>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</si>
  <si>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</si>
  <si>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</si>
  <si>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</si>
  <si>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</si>
  <si>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</si>
  <si>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</si>
  <si>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</si>
  <si>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</si>
  <si>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</si>
  <si>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</si>
  <si>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</si>
  <si>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</si>
  <si>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</si>
  <si>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</si>
  <si>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</si>
  <si>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</si>
  <si>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</si>
  <si>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</si>
  <si>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</si>
  <si>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</si>
  <si>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</si>
  <si>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</si>
  <si>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</si>
  <si>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</si>
  <si>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</si>
  <si>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</si>
  <si>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</si>
  <si>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</si>
  <si>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</si>
  <si>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</si>
  <si>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</si>
  <si>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</si>
  <si>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</si>
  <si>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</si>
  <si>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</si>
  <si>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</si>
  <si>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</si>
  <si>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</si>
  <si>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</si>
  <si>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</si>
  <si>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</si>
  <si>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</si>
  <si>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</si>
  <si>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</si>
  <si>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</si>
  <si>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</si>
  <si>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</si>
  <si>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</si>
  <si>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</si>
  <si>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</si>
  <si>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</si>
  <si>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</si>
  <si>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</si>
  <si>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</si>
  <si>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</si>
  <si>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</si>
  <si>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</si>
  <si>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</si>
  <si>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</si>
  <si>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</si>
  <si>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</si>
  <si>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</si>
  <si>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</si>
  <si>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</si>
  <si>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</si>
  <si>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</si>
  <si>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</si>
  <si>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</si>
  <si>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</si>
  <si>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</si>
  <si>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</si>
  <si>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</si>
  <si>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</si>
  <si>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</si>
  <si>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</si>
  <si>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</si>
  <si>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</si>
  <si>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</si>
  <si>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</si>
  <si>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</si>
  <si>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</si>
  <si>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</si>
  <si>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</si>
  <si>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</si>
  <si>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</si>
  <si>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</si>
  <si>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</si>
  <si>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</si>
  <si>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</si>
  <si>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</si>
  <si>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</si>
  <si>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</si>
  <si>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</si>
  <si>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</si>
  <si>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</si>
  <si>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</si>
  <si>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</si>
  <si>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</si>
  <si>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</si>
  <si>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</si>
  <si>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</si>
  <si>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</si>
  <si>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</si>
  <si>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</si>
  <si>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</si>
  <si>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</si>
  <si>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</si>
  <si>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</si>
  <si>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</si>
  <si>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</si>
  <si>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</si>
  <si>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</si>
  <si>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</si>
  <si>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</si>
  <si>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</si>
  <si>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</si>
  <si>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</si>
  <si>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</si>
  <si>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</si>
  <si>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</si>
  <si>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</si>
  <si>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</si>
  <si>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</si>
  <si>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</si>
  <si>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</si>
  <si>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</si>
  <si>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</si>
  <si>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</si>
  <si>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</si>
  <si>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</si>
  <si>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</si>
  <si>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</si>
  <si>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</si>
  <si>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</si>
  <si>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</si>
  <si>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</si>
  <si>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</si>
  <si>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</si>
  <si>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</si>
  <si>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</si>
  <si>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</si>
  <si>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</si>
  <si>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</si>
  <si>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</si>
  <si>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</si>
  <si>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</si>
  <si>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</si>
  <si>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</si>
  <si>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</si>
  <si>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</si>
  <si>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</si>
  <si>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</si>
  <si>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</si>
  <si>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</si>
  <si>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</si>
  <si>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</si>
  <si>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</si>
  <si>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</si>
  <si>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</si>
  <si>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</si>
  <si>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</si>
  <si>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</si>
  <si>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</si>
  <si>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</si>
  <si>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</si>
  <si>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</si>
  <si>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</si>
  <si>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</si>
  <si>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</si>
  <si>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</si>
  <si>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</si>
  <si>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</si>
  <si>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</si>
  <si>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</si>
  <si>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</si>
  <si>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</si>
  <si>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</si>
  <si>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</si>
  <si>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</si>
  <si>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</si>
  <si>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</si>
  <si>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</si>
  <si>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</si>
  <si>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</si>
  <si>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</si>
  <si>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</si>
  <si>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</si>
  <si>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</si>
  <si>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</si>
  <si>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</si>
  <si>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</si>
  <si>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</si>
  <si>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</si>
  <si>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</si>
  <si>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</si>
  <si>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</si>
  <si>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</si>
  <si>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</si>
  <si>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</si>
  <si>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</si>
  <si>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</si>
  <si>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</si>
  <si>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</si>
  <si>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</si>
  <si>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</si>
  <si>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</si>
  <si>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</si>
  <si>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</si>
  <si>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</si>
  <si>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</si>
  <si>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</si>
  <si>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</si>
  <si>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</si>
  <si>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</si>
  <si>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</si>
  <si>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</si>
  <si>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</si>
  <si>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</si>
  <si>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</si>
  <si>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</si>
  <si>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</si>
  <si>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</si>
  <si>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</si>
  <si>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</si>
  <si>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</si>
  <si>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</si>
  <si>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</si>
  <si>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</si>
  <si>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</si>
  <si>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</si>
  <si>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</si>
  <si>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</si>
  <si>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</si>
  <si>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</si>
  <si>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</si>
  <si>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</si>
  <si>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</si>
  <si>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</si>
  <si>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</si>
  <si>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</si>
  <si>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</si>
  <si>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</si>
  <si>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</si>
  <si>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</si>
  <si>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</si>
  <si>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</si>
  <si>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</si>
  <si>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</si>
  <si>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</si>
  <si>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</si>
  <si>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</si>
  <si>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</si>
  <si>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</si>
  <si>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</si>
  <si>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</si>
  <si>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</si>
  <si>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</si>
  <si>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</si>
  <si>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</si>
  <si>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</si>
  <si>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</si>
  <si>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</si>
  <si>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</si>
  <si>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</si>
  <si>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</si>
  <si>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</si>
  <si>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</si>
  <si>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</si>
  <si>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</si>
  <si>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</si>
  <si>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</si>
  <si>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</si>
  <si>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</si>
  <si>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</si>
  <si>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</si>
  <si>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</si>
  <si>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</si>
  <si>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</si>
  <si>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</si>
  <si>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</si>
  <si>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</si>
  <si>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</si>
  <si>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</si>
  <si>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</si>
  <si>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</si>
  <si>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</si>
  <si>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</si>
  <si>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</si>
  <si>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</si>
  <si>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</si>
  <si>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</si>
  <si>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</si>
  <si>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</si>
  <si>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</si>
  <si>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</si>
  <si>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</si>
  <si>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</si>
  <si>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</si>
  <si>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</si>
  <si>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</si>
  <si>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</si>
  <si>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</si>
  <si>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</si>
  <si>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</si>
  <si>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</si>
  <si>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</si>
  <si>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</si>
  <si>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</si>
  <si>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</si>
  <si>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</si>
  <si>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</si>
  <si>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</si>
  <si>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</si>
  <si>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</si>
  <si>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</si>
  <si>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</si>
  <si>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</si>
  <si>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</si>
  <si>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</si>
  <si>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</si>
  <si>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</si>
  <si>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</si>
  <si>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</si>
  <si>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</si>
  <si>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</si>
  <si>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</si>
  <si>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</si>
  <si>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</si>
  <si>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</si>
  <si>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</si>
  <si>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</si>
  <si>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</si>
  <si>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</si>
  <si>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</si>
  <si>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</si>
  <si>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</si>
  <si>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</si>
  <si>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</si>
  <si>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</si>
  <si>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</si>
  <si>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</si>
  <si>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</si>
  <si>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</si>
  <si>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</si>
  <si>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</si>
  <si>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</si>
  <si>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</si>
  <si>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</si>
  <si>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</si>
  <si>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</si>
  <si>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</si>
  <si>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</si>
  <si>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</si>
  <si>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</si>
  <si>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</si>
  <si>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</si>
  <si>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</si>
  <si>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</si>
  <si>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</si>
  <si>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</si>
  <si>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</si>
  <si>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</si>
  <si>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</si>
  <si>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</si>
  <si>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</si>
  <si>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</si>
  <si>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</si>
  <si>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</si>
  <si>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</si>
  <si>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</si>
  <si>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</si>
  <si>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</si>
  <si>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</si>
  <si>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</si>
  <si>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</si>
  <si>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</si>
  <si>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</si>
  <si>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</si>
  <si>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</si>
  <si>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</si>
  <si>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</si>
  <si>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</si>
  <si>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</si>
  <si>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</si>
  <si>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</si>
  <si>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</si>
  <si>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</si>
  <si>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</si>
  <si>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</si>
  <si>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</si>
  <si>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</si>
  <si>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</si>
  <si>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</si>
  <si>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</si>
  <si>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</si>
  <si>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</si>
  <si>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</si>
  <si>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</si>
  <si>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</si>
  <si>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</si>
  <si>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</si>
  <si>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</si>
  <si>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</si>
  <si>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</si>
  <si>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</si>
  <si>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</si>
  <si>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</si>
  <si>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</si>
  <si>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</si>
  <si>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</si>
  <si>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</si>
  <si>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</si>
  <si>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</si>
  <si>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</si>
  <si>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</si>
  <si>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</si>
  <si>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</si>
  <si>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</si>
  <si>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</si>
  <si>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</si>
  <si>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</si>
  <si>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</si>
  <si>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</si>
  <si>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</si>
  <si>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</si>
  <si>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</si>
  <si>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</si>
  <si>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</si>
  <si>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</si>
  <si>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</si>
  <si>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</si>
  <si>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</si>
  <si>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</si>
  <si>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</si>
  <si>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</si>
  <si>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</si>
  <si>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</si>
  <si>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</si>
  <si>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</si>
  <si>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</si>
  <si>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</si>
  <si>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</si>
  <si>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</si>
  <si>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</si>
  <si>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</si>
  <si>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</si>
  <si>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</si>
  <si>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</si>
  <si>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</si>
  <si>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</si>
  <si>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</si>
  <si>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</si>
  <si>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</si>
  <si>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</si>
  <si>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</si>
  <si>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</si>
  <si>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</si>
  <si>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</si>
  <si>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</si>
  <si>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</si>
  <si>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</si>
  <si>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</si>
  <si>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</si>
  <si>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</si>
  <si>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</si>
  <si>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</si>
  <si>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</si>
  <si>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</si>
  <si>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</si>
  <si>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</si>
  <si>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</si>
  <si>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</si>
  <si>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</si>
  <si>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</si>
  <si>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</si>
  <si>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</si>
  <si>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</si>
  <si>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</si>
  <si>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</si>
  <si>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</si>
  <si>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</si>
  <si>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</si>
  <si>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</si>
  <si>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</si>
  <si>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</si>
  <si>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</si>
  <si>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</si>
  <si>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</si>
  <si>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</si>
  <si>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</si>
  <si>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</si>
  <si>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</si>
  <si>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</si>
  <si>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</si>
  <si>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</si>
  <si>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</si>
  <si>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</si>
  <si>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</si>
  <si>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</si>
  <si>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</si>
  <si>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</si>
  <si>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</si>
  <si>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</si>
  <si>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</si>
  <si>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</si>
  <si>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</si>
  <si>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</si>
  <si>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</si>
  <si>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</si>
  <si>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</si>
  <si>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</si>
  <si>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</si>
  <si>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</si>
  <si>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</si>
  <si>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</si>
  <si>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</si>
  <si>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</si>
  <si>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</si>
  <si>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</si>
  <si>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</si>
  <si>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</si>
  <si>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</si>
  <si>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</si>
  <si>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</si>
  <si>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</si>
  <si>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</si>
  <si>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</si>
  <si>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</si>
  <si>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</si>
  <si>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</si>
  <si>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</si>
  <si>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</si>
  <si>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</si>
  <si>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</si>
  <si>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</si>
  <si>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</si>
  <si>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</si>
  <si>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</si>
  <si>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</si>
  <si>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</si>
  <si>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</si>
  <si>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</si>
  <si>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</si>
  <si>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</si>
  <si>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</si>
  <si>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</si>
  <si>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</si>
  <si>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</si>
  <si>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</si>
  <si>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</si>
  <si>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</si>
  <si>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</si>
  <si>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</si>
  <si>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</si>
  <si>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</si>
  <si>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</si>
  <si>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</si>
  <si>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</si>
  <si>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</si>
  <si>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</si>
  <si>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</si>
  <si>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</si>
  <si>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</si>
  <si>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</si>
  <si>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</si>
  <si>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</si>
  <si>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</si>
  <si>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</si>
  <si>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</si>
  <si>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</si>
  <si>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</si>
  <si>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</si>
  <si>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</si>
  <si>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</si>
  <si>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</si>
  <si>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</si>
  <si>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</si>
  <si>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</si>
  <si>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</si>
  <si>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</si>
  <si>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</si>
  <si>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</si>
  <si>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</si>
  <si>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</si>
  <si>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</si>
  <si>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</si>
  <si>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</si>
  <si>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</si>
  <si>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</si>
  <si>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</si>
  <si>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</si>
  <si>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</si>
  <si>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</si>
  <si>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</si>
  <si>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</si>
  <si>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</si>
  <si>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</si>
  <si>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</si>
  <si>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</si>
  <si>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</si>
  <si>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</si>
  <si>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</si>
  <si>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</si>
  <si>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</si>
  <si>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</si>
  <si>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</si>
  <si>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</si>
  <si>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</si>
  <si>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</si>
  <si>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</si>
  <si>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</si>
  <si>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</si>
  <si>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</si>
  <si>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</si>
  <si>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</si>
  <si>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</si>
  <si>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</si>
  <si>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</si>
  <si>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</si>
  <si>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</si>
  <si>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</si>
  <si>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</si>
  <si>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</si>
  <si>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</si>
  <si>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</si>
  <si>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</si>
  <si>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</si>
  <si>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</si>
  <si>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</si>
  <si>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</si>
  <si>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</si>
  <si>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</si>
  <si>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</si>
  <si>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</si>
  <si>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</si>
  <si>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</si>
  <si>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</si>
  <si>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</si>
  <si>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</si>
  <si>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</si>
  <si>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</si>
  <si>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</si>
  <si>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</si>
  <si>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</si>
  <si>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</si>
  <si>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</si>
  <si>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</si>
  <si>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</si>
  <si>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</si>
  <si>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</si>
  <si>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</si>
  <si>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</si>
  <si>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</si>
  <si>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</si>
  <si>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</si>
  <si>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</si>
  <si>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</si>
  <si>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</si>
  <si>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</si>
  <si>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</si>
  <si>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</si>
  <si>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</si>
  <si>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</si>
  <si>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</si>
  <si>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</si>
  <si>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</si>
  <si>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</si>
  <si>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</si>
  <si>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</si>
  <si>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</si>
  <si>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</si>
  <si>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</si>
  <si>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</si>
  <si>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</si>
  <si>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</si>
  <si>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</si>
  <si>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</si>
  <si>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</si>
  <si>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</si>
  <si>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</si>
  <si>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</si>
  <si>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</si>
  <si>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</si>
  <si>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</si>
  <si>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</si>
  <si>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</si>
  <si>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</si>
  <si>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</si>
  <si>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</si>
  <si>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</si>
  <si>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</si>
  <si>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</si>
  <si>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</si>
  <si>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</si>
  <si>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</si>
  <si>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</si>
  <si>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</si>
  <si>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</si>
  <si>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</si>
  <si>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</si>
  <si>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</si>
  <si>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</si>
  <si>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</si>
  <si>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</si>
  <si>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</si>
  <si>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</si>
  <si>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</si>
  <si>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</si>
  <si>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</si>
  <si>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</si>
  <si>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</si>
  <si>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</si>
  <si>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</si>
  <si>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</si>
  <si>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</si>
  <si>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</si>
  <si>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</si>
  <si>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</si>
  <si>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</si>
  <si>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</si>
  <si>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</si>
  <si>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</si>
  <si>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</si>
  <si>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</si>
  <si>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</si>
  <si>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</si>
  <si>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</si>
  <si>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</si>
  <si>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</si>
  <si>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</si>
  <si>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</si>
  <si>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</si>
  <si>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</si>
  <si>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</si>
  <si>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</si>
  <si>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</si>
  <si>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</si>
  <si>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</si>
  <si>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</si>
  <si>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</si>
  <si>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</si>
  <si>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</si>
  <si>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</si>
  <si>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</si>
  <si>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</si>
  <si>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</si>
  <si>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</si>
  <si>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</si>
  <si>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</si>
  <si>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</si>
  <si>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</si>
  <si>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</si>
  <si>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</si>
  <si>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</si>
  <si>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</si>
  <si>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</si>
  <si>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</si>
  <si>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</si>
  <si>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</si>
  <si>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</si>
  <si>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</si>
  <si>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</si>
  <si>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</si>
  <si>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</si>
  <si>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</si>
  <si>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</si>
  <si>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</si>
  <si>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</si>
  <si>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</si>
  <si>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</si>
  <si>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</si>
  <si>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</si>
  <si>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</si>
  <si>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</si>
  <si>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</si>
  <si>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</si>
  <si>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</si>
  <si>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</si>
  <si>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</si>
  <si>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</si>
  <si>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</si>
  <si>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</si>
  <si>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</si>
  <si>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</si>
  <si>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</si>
  <si>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</si>
  <si>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</si>
  <si>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</si>
  <si>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</si>
  <si>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</si>
  <si>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</si>
  <si>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</si>
  <si>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</si>
  <si>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</si>
  <si>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</si>
  <si>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</si>
  <si>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</si>
  <si>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</si>
  <si>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</si>
  <si>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</si>
  <si>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</si>
  <si>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</si>
  <si>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</si>
  <si>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</si>
  <si>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</si>
  <si>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</si>
  <si>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</si>
  <si>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</si>
  <si>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</si>
  <si>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</si>
  <si>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</si>
  <si>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</si>
  <si>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</si>
  <si>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</si>
  <si>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</si>
  <si>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</si>
  <si>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</si>
  <si>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</si>
  <si>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</si>
  <si>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</si>
  <si>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</si>
  <si>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</si>
  <si>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</si>
  <si>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</si>
  <si>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</si>
  <si>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</si>
  <si>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</si>
  <si>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</si>
  <si>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</si>
  <si>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</si>
  <si>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</si>
  <si>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</si>
  <si>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</si>
  <si>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</si>
  <si>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</si>
  <si>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</si>
  <si>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</si>
  <si>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</si>
  <si>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</si>
  <si>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</si>
  <si>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</si>
  <si>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</si>
  <si>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</si>
  <si>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</si>
  <si>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</si>
  <si>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</si>
  <si>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</si>
  <si>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</si>
  <si>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</si>
  <si>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</si>
  <si>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</si>
  <si>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</si>
  <si>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</si>
  <si>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</si>
  <si>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</si>
  <si>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</si>
  <si>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</si>
  <si>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</si>
  <si>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</si>
  <si>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</si>
  <si>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</si>
  <si>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</si>
  <si>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</si>
  <si>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</si>
  <si>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</si>
  <si>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</si>
  <si>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</si>
  <si>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</si>
  <si>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</si>
  <si>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</si>
  <si>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</si>
  <si>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</si>
  <si>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</si>
  <si>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</si>
  <si>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</si>
  <si>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</si>
  <si>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</si>
  <si>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</si>
  <si>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</si>
  <si>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</si>
  <si>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</si>
  <si>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</si>
  <si>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</si>
  <si>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</si>
  <si>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</si>
  <si>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</si>
  <si>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</si>
  <si>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</si>
  <si>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</si>
  <si>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</si>
  <si>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</si>
  <si>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</si>
  <si>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</si>
  <si>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</si>
  <si>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</si>
  <si>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</si>
  <si>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</si>
  <si>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</si>
  <si>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</si>
  <si>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</si>
  <si>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</si>
  <si>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</si>
  <si>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</si>
  <si>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</si>
  <si>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</si>
  <si>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</si>
  <si>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</si>
  <si>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</si>
  <si>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</si>
  <si>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</si>
  <si>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</si>
  <si>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</si>
  <si>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</si>
  <si>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</si>
  <si>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</si>
  <si>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</si>
  <si>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</si>
  <si>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</si>
  <si>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</si>
  <si>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</si>
  <si>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</si>
  <si>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</si>
  <si>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</si>
  <si>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</si>
  <si>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</si>
  <si>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</si>
  <si>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</si>
  <si>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</si>
  <si>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</si>
  <si>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</si>
  <si>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</si>
  <si>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</si>
  <si>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</si>
  <si>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</si>
  <si>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</si>
  <si>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</si>
  <si>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</si>
  <si>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</si>
  <si>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</si>
  <si>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</si>
  <si>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</si>
  <si>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</si>
  <si>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</si>
  <si>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</si>
  <si>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</si>
  <si>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</si>
  <si>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</si>
  <si>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</si>
  <si>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</si>
  <si>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</si>
  <si>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</si>
  <si>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</si>
  <si>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</si>
  <si>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</si>
  <si>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</si>
  <si>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</si>
  <si>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</si>
  <si>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</si>
  <si>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</si>
  <si>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</si>
  <si>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</si>
  <si>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</si>
  <si>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</si>
  <si>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</si>
  <si>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</si>
  <si>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</si>
  <si>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</si>
  <si>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</si>
  <si>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</si>
  <si>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</si>
  <si>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</si>
  <si>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</si>
  <si>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</si>
  <si>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</si>
  <si>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</si>
  <si>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</si>
  <si>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</si>
  <si>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</si>
  <si>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</si>
  <si>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</si>
  <si>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</si>
  <si>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</si>
  <si>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</si>
  <si>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</si>
  <si>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</si>
  <si>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</si>
  <si>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</si>
  <si>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</si>
  <si>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</si>
  <si>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</si>
  <si>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</si>
  <si>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</si>
  <si>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</si>
  <si>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</si>
  <si>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</si>
  <si>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</si>
  <si>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</si>
  <si>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</si>
  <si>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</si>
  <si>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</si>
  <si>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</si>
  <si>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</si>
  <si>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</si>
  <si>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</si>
  <si>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</si>
  <si>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</si>
  <si>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</si>
  <si>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</si>
  <si>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</si>
  <si>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</si>
  <si>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</si>
  <si>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</si>
  <si>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</si>
  <si>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</si>
  <si>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</si>
  <si>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</si>
  <si>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</si>
  <si>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</si>
  <si>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</si>
  <si>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</si>
  <si>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</si>
  <si>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</si>
  <si>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</si>
  <si>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</si>
  <si>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</si>
  <si>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</si>
  <si>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</si>
  <si>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</si>
  <si>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</si>
  <si>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</si>
  <si>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</si>
  <si>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</si>
  <si>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</si>
  <si>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</si>
  <si>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</si>
  <si>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</si>
  <si>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</si>
  <si>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</si>
  <si>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</si>
  <si>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</si>
  <si>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</si>
  <si>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</si>
  <si>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</si>
  <si>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</si>
  <si>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</si>
  <si>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</si>
  <si>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</si>
  <si>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</si>
  <si>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</si>
  <si>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</si>
  <si>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</si>
  <si>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</si>
  <si>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</si>
  <si>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</si>
  <si>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</si>
  <si>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</si>
  <si>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</si>
  <si>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</si>
  <si>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</si>
  <si>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</si>
  <si>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</si>
  <si>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</si>
  <si>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</si>
  <si>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</si>
  <si>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</si>
  <si>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</si>
  <si>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</si>
  <si>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</si>
  <si>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</si>
  <si>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</si>
  <si>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</si>
  <si>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</si>
  <si>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</si>
  <si>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</si>
  <si>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</si>
  <si>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</si>
  <si>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</si>
  <si>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</si>
  <si>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</si>
  <si>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</si>
  <si>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</si>
  <si>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</si>
  <si>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</si>
  <si>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</si>
  <si>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</si>
  <si>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</si>
  <si>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</si>
  <si>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</si>
  <si>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</si>
  <si>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</si>
  <si>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</si>
  <si>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</si>
  <si>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</si>
  <si>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</si>
  <si>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</si>
  <si>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</si>
  <si>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</si>
  <si>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</si>
  <si>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</si>
  <si>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</si>
  <si>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</si>
  <si>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</si>
  <si>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</si>
  <si>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</si>
  <si>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</si>
  <si>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</si>
  <si>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</si>
  <si>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</si>
  <si>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</si>
  <si>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</si>
  <si>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</si>
  <si>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</si>
  <si>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</si>
  <si>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</si>
  <si>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</si>
  <si>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</si>
  <si>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</si>
  <si>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</si>
  <si>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</si>
  <si>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</si>
  <si>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</si>
  <si>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</si>
  <si>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</si>
  <si>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</si>
  <si>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</si>
  <si>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</si>
  <si>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</si>
  <si>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</si>
  <si>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</si>
  <si>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</si>
  <si>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</si>
  <si>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</si>
  <si>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</si>
  <si>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</si>
  <si>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</si>
  <si>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</si>
  <si>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</si>
  <si>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</si>
  <si>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</si>
  <si>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</si>
  <si>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</si>
  <si>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</si>
  <si>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</si>
  <si>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</si>
  <si>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</si>
  <si>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</si>
  <si>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</si>
  <si>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</si>
  <si>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</si>
  <si>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</si>
  <si>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</si>
  <si>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</si>
  <si>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</si>
  <si>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</si>
  <si>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</si>
  <si>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</si>
  <si>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</si>
  <si>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</si>
  <si>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</si>
  <si>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</si>
  <si>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</si>
  <si>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</si>
  <si>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</si>
  <si>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</si>
  <si>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</si>
  <si>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</si>
  <si>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</si>
  <si>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</si>
  <si>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</si>
  <si>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</si>
  <si>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</si>
  <si>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</si>
  <si>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</si>
  <si>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</si>
  <si>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</si>
  <si>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</si>
  <si>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</si>
  <si>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</si>
  <si>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</si>
  <si>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</si>
  <si>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</si>
  <si>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</si>
  <si>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</si>
  <si>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</si>
  <si>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</si>
  <si>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</si>
  <si>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</si>
  <si>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</si>
  <si>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</si>
  <si>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</si>
  <si>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</si>
  <si>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</si>
  <si>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</si>
  <si>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</si>
  <si>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</si>
  <si>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</si>
  <si>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</si>
  <si>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</si>
  <si>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</si>
  <si>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</si>
  <si>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</si>
  <si>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</si>
  <si>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</si>
  <si>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</si>
  <si>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</si>
  <si>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</si>
  <si>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</si>
  <si>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</si>
  <si>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</si>
  <si>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</si>
  <si>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</si>
  <si>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</si>
  <si>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</si>
  <si>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</si>
  <si>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</si>
  <si>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</si>
  <si>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</si>
  <si>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</si>
  <si>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</si>
  <si>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</si>
  <si>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</si>
  <si>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</si>
  <si>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</si>
  <si>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</si>
  <si>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</si>
  <si>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</si>
  <si>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</si>
  <si>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</si>
  <si>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</si>
  <si>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</si>
  <si>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</si>
  <si>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</si>
  <si>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</si>
  <si>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</si>
  <si>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</si>
  <si>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</si>
  <si>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</si>
  <si>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</si>
  <si>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</si>
  <si>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</si>
  <si>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</si>
  <si>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</si>
  <si>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</si>
  <si>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</si>
  <si>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</si>
  <si>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</si>
  <si>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</si>
  <si>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</si>
  <si>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</si>
  <si>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</si>
  <si>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</si>
  <si>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</si>
  <si>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</si>
  <si>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</si>
  <si>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</si>
  <si>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</si>
  <si>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</si>
  <si>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</si>
  <si>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</si>
  <si>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</si>
  <si>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</si>
  <si>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</si>
  <si>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</si>
  <si>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</si>
  <si>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</si>
  <si>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</si>
  <si>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</si>
  <si>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</si>
  <si>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</si>
  <si>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</si>
  <si>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</si>
  <si>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</si>
  <si>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</si>
  <si>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</si>
  <si>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</si>
  <si>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</si>
  <si>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</si>
  <si>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</si>
  <si>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</si>
  <si>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</si>
  <si>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</si>
  <si>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</si>
  <si>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</si>
  <si>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</si>
  <si>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</si>
  <si>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</si>
  <si>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</si>
  <si>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</si>
  <si>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</si>
  <si>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</si>
  <si>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</si>
  <si>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</si>
  <si>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</si>
  <si>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</si>
  <si>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</si>
  <si>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</si>
  <si>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</si>
  <si>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</si>
  <si>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</si>
  <si>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</si>
  <si>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</si>
  <si>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</si>
  <si>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</si>
  <si>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</si>
  <si>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</si>
  <si>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</si>
  <si>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</si>
  <si>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</si>
  <si>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</si>
  <si>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</si>
  <si>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</si>
  <si>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</si>
  <si>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</si>
  <si>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</si>
  <si>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</si>
  <si>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</si>
  <si>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</si>
  <si>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</si>
  <si>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</si>
  <si>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</si>
  <si>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</si>
  <si>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</si>
  <si>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</si>
  <si>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</si>
  <si>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</si>
  <si>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</si>
  <si>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</si>
  <si>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</si>
  <si>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</si>
  <si>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</si>
  <si>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</si>
  <si>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</si>
  <si>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</si>
  <si>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</si>
  <si>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</si>
  <si>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</si>
  <si>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</si>
  <si>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</si>
  <si>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</si>
  <si>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</si>
  <si>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</si>
  <si>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</si>
  <si>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</si>
  <si>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</si>
  <si>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</si>
  <si>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</si>
  <si>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</si>
  <si>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</si>
  <si>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</si>
  <si>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</si>
  <si>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</si>
  <si>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</si>
  <si>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</si>
  <si>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</si>
  <si>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</si>
  <si>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</si>
  <si>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</si>
  <si>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</si>
  <si>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</si>
  <si>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</si>
  <si>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</si>
  <si>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</si>
  <si>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</si>
  <si>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</si>
  <si>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</si>
  <si>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</si>
  <si>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</si>
  <si>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</si>
  <si>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</si>
  <si>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</si>
  <si>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</si>
  <si>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</si>
  <si>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</si>
  <si>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</si>
  <si>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</si>
  <si>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</si>
  <si>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</si>
  <si>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</si>
  <si>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</si>
  <si>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</si>
  <si>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</si>
  <si>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</si>
  <si>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</si>
  <si>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</si>
  <si>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</si>
  <si>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</si>
  <si>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</si>
  <si>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</si>
  <si>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</si>
  <si>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</si>
  <si>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</si>
  <si>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</si>
  <si>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</si>
  <si>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</si>
  <si>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</si>
  <si>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</si>
  <si>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</si>
  <si>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</si>
  <si>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</si>
  <si>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</si>
  <si>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</si>
  <si>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</si>
  <si>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</si>
  <si>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</si>
  <si>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</si>
  <si>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</si>
  <si>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</si>
  <si>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</si>
  <si>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</si>
  <si>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</si>
  <si>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</si>
  <si>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</si>
  <si>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</si>
  <si>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</si>
  <si>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</si>
  <si>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</si>
  <si>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</si>
  <si>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</si>
  <si>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</si>
  <si>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</si>
  <si>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</si>
  <si>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</si>
  <si>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</si>
  <si>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</si>
  <si>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</si>
  <si>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</si>
  <si>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</si>
  <si>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</si>
  <si>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</si>
  <si>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</si>
  <si>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</si>
  <si>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</si>
  <si>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</si>
  <si>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</si>
  <si>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</si>
  <si>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</si>
  <si>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</si>
  <si>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</si>
  <si>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</si>
  <si>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</si>
  <si>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</si>
  <si>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</si>
  <si>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</si>
  <si>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</si>
  <si>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</si>
  <si>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</si>
  <si>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</si>
  <si>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</si>
  <si>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</si>
  <si>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</si>
  <si>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</si>
  <si>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</si>
  <si>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</si>
  <si>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</si>
  <si>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</si>
  <si>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</si>
  <si>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</si>
  <si>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</si>
  <si>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</si>
  <si>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</si>
  <si>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</si>
  <si>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</si>
  <si>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</si>
  <si>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</si>
  <si>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</si>
  <si>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</si>
  <si>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</si>
  <si>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</si>
  <si>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</si>
  <si>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</si>
  <si>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</si>
  <si>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</si>
  <si>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</si>
  <si>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</si>
  <si>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</si>
  <si>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</si>
  <si>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</si>
  <si>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</si>
  <si>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</si>
  <si>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</si>
  <si>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</si>
  <si>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</si>
  <si>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</si>
  <si>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</si>
  <si>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</si>
  <si>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</si>
  <si>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</si>
  <si>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</si>
  <si>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</si>
  <si>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</si>
  <si>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</si>
  <si>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</si>
  <si>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</si>
  <si>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</si>
  <si>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</si>
  <si>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</si>
  <si>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</si>
  <si>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</si>
  <si>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</si>
  <si>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</si>
  <si>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</si>
  <si>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</si>
  <si>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</si>
  <si>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</si>
  <si>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</si>
  <si>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</si>
  <si>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</si>
  <si>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</si>
  <si>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</si>
  <si>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</si>
  <si>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</si>
  <si>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</si>
  <si>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</si>
  <si>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</si>
  <si>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</si>
  <si>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</si>
  <si>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</si>
  <si>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</si>
  <si>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</si>
  <si>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</si>
  <si>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</si>
  <si>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</si>
  <si>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</si>
  <si>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</si>
  <si>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</si>
  <si>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</si>
  <si>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</si>
  <si>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</si>
  <si>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</si>
  <si>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</si>
  <si>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</si>
  <si>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</si>
  <si>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</si>
  <si>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</si>
  <si>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</si>
  <si>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</si>
  <si>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</si>
  <si>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</si>
  <si>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</si>
  <si>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</si>
  <si>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</si>
  <si>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</si>
  <si>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</si>
  <si>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</si>
  <si>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</si>
  <si>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</si>
  <si>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</si>
  <si>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</si>
  <si>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</si>
  <si>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</si>
  <si>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</si>
  <si>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</si>
  <si>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</si>
  <si>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</si>
  <si>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</si>
  <si>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</si>
  <si>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</si>
  <si>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</si>
  <si>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</si>
  <si>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</si>
  <si>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</si>
  <si>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</si>
  <si>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</si>
  <si>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</si>
  <si>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</si>
  <si>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</si>
  <si>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</si>
  <si>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</si>
  <si>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</si>
  <si>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</si>
  <si>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</si>
  <si>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</si>
  <si>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</si>
  <si>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</si>
  <si>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</si>
  <si>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</si>
  <si>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</si>
  <si>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</si>
  <si>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</si>
  <si>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</si>
  <si>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</si>
  <si>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</si>
  <si>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</si>
  <si>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</si>
  <si>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</si>
  <si>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</si>
  <si>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</si>
  <si>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</si>
  <si>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</si>
  <si>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</si>
  <si>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</si>
  <si>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</si>
  <si>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</si>
  <si>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</si>
  <si>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</si>
  <si>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</si>
  <si>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</si>
  <si>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</si>
  <si>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</si>
  <si>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</si>
  <si>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</si>
  <si>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</si>
  <si>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</si>
  <si>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</si>
  <si>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</si>
  <si>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</si>
  <si>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</si>
  <si>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</si>
  <si>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</si>
  <si>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</si>
  <si>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</si>
  <si>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</si>
  <si>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</si>
  <si>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</si>
  <si>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</si>
  <si>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</si>
  <si>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</si>
  <si>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</si>
  <si>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</si>
  <si>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</si>
  <si>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</si>
  <si>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</si>
  <si>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</si>
  <si>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</si>
  <si>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</si>
  <si>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</si>
  <si>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</si>
  <si>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</si>
  <si>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</si>
  <si>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</si>
  <si>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</si>
  <si>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</si>
  <si>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</si>
  <si>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</si>
  <si>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</si>
  <si>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</si>
  <si>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</si>
  <si>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</si>
  <si>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</si>
  <si>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</si>
  <si>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</si>
  <si>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</si>
  <si>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</si>
  <si>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</si>
  <si>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</si>
  <si>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</si>
  <si>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</si>
  <si>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</si>
  <si>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</si>
  <si>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</si>
  <si>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</si>
  <si>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</si>
  <si>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</si>
  <si>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</si>
  <si>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</si>
  <si>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</si>
  <si>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</si>
  <si>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</si>
  <si>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</si>
  <si>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</si>
  <si>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</si>
  <si>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</si>
  <si>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</si>
  <si>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</si>
  <si>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</si>
  <si>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</si>
  <si>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</si>
  <si>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</si>
  <si>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</si>
  <si>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</si>
  <si>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</si>
  <si>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</si>
  <si>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</si>
  <si>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</si>
  <si>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</si>
  <si>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</si>
  <si>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</si>
  <si>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</si>
  <si>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</si>
  <si>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</si>
  <si>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</si>
  <si>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</si>
  <si>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</si>
  <si>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</si>
  <si>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</si>
  <si>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</si>
  <si>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</si>
  <si>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</si>
  <si>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</si>
  <si>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</si>
  <si>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</si>
  <si>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</si>
  <si>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</si>
  <si>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</si>
  <si>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</si>
  <si>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</si>
  <si>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</si>
  <si>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</si>
  <si>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</si>
  <si>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</si>
  <si>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</si>
  <si>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</si>
  <si>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</si>
  <si>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</si>
  <si>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</si>
  <si>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</si>
  <si>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</si>
  <si>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</si>
  <si>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</si>
  <si>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</si>
  <si>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</si>
  <si>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</si>
  <si>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</si>
  <si>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</si>
  <si>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</si>
  <si>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</si>
  <si>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</si>
  <si>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</si>
  <si>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</si>
  <si>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</si>
  <si>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</si>
  <si>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</si>
  <si>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</si>
  <si>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</si>
  <si>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</si>
  <si>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</si>
  <si>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</si>
  <si>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</si>
  <si>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</si>
  <si>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</si>
  <si>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</si>
  <si>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</si>
  <si>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</si>
  <si>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</si>
  <si>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</si>
  <si>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</si>
  <si>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</si>
  <si>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</si>
  <si>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</si>
  <si>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</si>
  <si>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</si>
  <si>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</si>
  <si>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</si>
  <si>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</si>
  <si>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</si>
  <si>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</si>
  <si>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</si>
  <si>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</si>
  <si>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</si>
  <si>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</si>
  <si>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</si>
  <si>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</si>
  <si>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</si>
  <si>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</si>
  <si>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</si>
  <si>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</si>
  <si>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</si>
  <si>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</si>
  <si>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</si>
  <si>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</si>
  <si>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</si>
  <si>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</si>
  <si>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</si>
  <si>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</si>
  <si>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</si>
  <si>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</si>
  <si>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</si>
  <si>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</si>
  <si>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</si>
  <si>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</si>
  <si>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</si>
  <si>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</si>
  <si>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</si>
  <si>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</si>
  <si>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</si>
  <si>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</si>
  <si>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</si>
  <si>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</si>
  <si>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</si>
  <si>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</si>
  <si>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</si>
  <si>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</si>
  <si>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</si>
  <si>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</si>
  <si>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</si>
  <si>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</si>
  <si>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</si>
  <si>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</si>
  <si>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</si>
  <si>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</si>
  <si>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</si>
  <si>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</si>
  <si>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</si>
  <si>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</si>
  <si>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</si>
  <si>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</si>
  <si>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</si>
  <si>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</si>
  <si>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</si>
  <si>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</si>
  <si>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</si>
  <si>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</si>
  <si>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</si>
  <si>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</si>
  <si>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</si>
  <si>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</si>
  <si>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</si>
  <si>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</si>
  <si>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</si>
  <si>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</si>
  <si>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</si>
  <si>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</si>
  <si>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</si>
  <si>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</si>
  <si>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</si>
  <si>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</si>
  <si>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</si>
  <si>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</si>
  <si>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</si>
  <si>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</si>
  <si>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</si>
  <si>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</si>
  <si>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</si>
  <si>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</si>
  <si>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</si>
  <si>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</si>
  <si>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</si>
  <si>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</si>
  <si>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</si>
  <si>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</si>
  <si>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</si>
  <si>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</si>
  <si>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</si>
  <si>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</si>
  <si>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</si>
  <si>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</si>
  <si>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</si>
  <si>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</si>
  <si>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</si>
  <si>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</si>
  <si>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</si>
  <si>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</si>
  <si>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</si>
  <si>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</si>
  <si>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</si>
  <si>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</si>
  <si>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</si>
  <si>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</si>
  <si>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</si>
  <si>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</si>
  <si>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</si>
  <si>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</si>
  <si>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</si>
  <si>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</si>
  <si>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</si>
  <si>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</si>
  <si>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</si>
  <si>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</si>
  <si>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</si>
  <si>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</si>
  <si>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</si>
  <si>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</si>
  <si>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</si>
  <si>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</si>
  <si>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</si>
  <si>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</si>
  <si>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</si>
  <si>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</si>
  <si>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</si>
  <si>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</si>
  <si>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</si>
  <si>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</si>
  <si>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</si>
  <si>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</si>
  <si>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</si>
  <si>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</si>
  <si>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</si>
  <si>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</si>
  <si>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</si>
  <si>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</si>
  <si>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</si>
  <si>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</si>
  <si>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</si>
  <si>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</si>
  <si>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</si>
  <si>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</si>
  <si>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</si>
  <si>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</si>
  <si>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</si>
  <si>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</si>
  <si>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</si>
  <si>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</si>
  <si>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</si>
  <si>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</si>
  <si>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</si>
  <si>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</si>
  <si>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</si>
  <si>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</si>
  <si>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</si>
  <si>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</si>
  <si>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</si>
  <si>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</si>
  <si>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</si>
  <si>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</si>
  <si>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</si>
  <si>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</si>
  <si>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</si>
  <si>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</si>
  <si>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</si>
  <si>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</si>
  <si>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</si>
  <si>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</si>
  <si>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</si>
  <si>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</si>
  <si>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</si>
  <si>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</si>
  <si>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</si>
  <si>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</si>
  <si>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</si>
  <si>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</si>
  <si>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</si>
  <si>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</si>
  <si>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</si>
  <si>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</si>
  <si>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</si>
  <si>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</si>
  <si>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</si>
  <si>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</si>
  <si>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</si>
  <si>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</si>
  <si>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</si>
  <si>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</si>
  <si>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</si>
  <si>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</si>
  <si>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</si>
  <si>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</si>
  <si>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</si>
  <si>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</si>
  <si>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</si>
  <si>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</si>
  <si>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</si>
  <si>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</si>
  <si>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</si>
  <si>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</si>
  <si>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</si>
  <si>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</si>
  <si>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</si>
  <si>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</si>
  <si>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</si>
  <si>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</si>
  <si>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</si>
  <si>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</si>
  <si>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</si>
  <si>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</si>
  <si>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</si>
  <si>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</si>
  <si>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</si>
  <si>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</si>
  <si>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</si>
  <si>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</si>
  <si>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</si>
  <si>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</si>
  <si>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</si>
  <si>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</si>
  <si>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</si>
  <si>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</si>
  <si>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</si>
  <si>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</si>
  <si>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</si>
  <si>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</si>
  <si>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</si>
  <si>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</si>
  <si>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</si>
  <si>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</si>
  <si>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</si>
  <si>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</si>
  <si>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</si>
  <si>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</si>
  <si>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</si>
  <si>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</si>
  <si>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</si>
  <si>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</si>
  <si>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</si>
  <si>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</si>
  <si>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</si>
  <si>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</si>
  <si>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</si>
  <si>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</si>
  <si>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</si>
  <si>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</si>
  <si>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</si>
  <si>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</si>
  <si>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</si>
  <si>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</si>
  <si>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</si>
  <si>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</si>
  <si>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</si>
  <si>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</si>
  <si>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</si>
  <si>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</si>
  <si>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</si>
  <si>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</si>
  <si>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</si>
  <si>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</si>
  <si>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</si>
  <si>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</si>
  <si>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</si>
  <si>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</si>
  <si>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</si>
  <si>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</si>
  <si>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</si>
  <si>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</si>
  <si>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</si>
  <si>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</si>
  <si>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</si>
  <si>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</si>
  <si>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</si>
  <si>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</si>
  <si>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</si>
  <si>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</si>
  <si>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</si>
  <si>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</si>
  <si>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</si>
  <si>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</si>
  <si>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</si>
  <si>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</si>
  <si>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</si>
  <si>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</si>
  <si>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</si>
  <si>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</si>
  <si>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</si>
  <si>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</si>
  <si>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</si>
  <si>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</si>
  <si>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</si>
  <si>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</si>
  <si>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</si>
  <si>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</si>
  <si>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</si>
  <si>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</si>
  <si>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</si>
  <si>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</si>
  <si>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</si>
  <si>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</si>
  <si>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</si>
  <si>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</si>
  <si>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</si>
  <si>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</si>
  <si>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</si>
  <si>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</si>
  <si>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</si>
  <si>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</si>
  <si>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</si>
  <si>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</si>
  <si>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</si>
  <si>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</si>
  <si>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</si>
  <si>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</si>
  <si>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</si>
  <si>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</si>
  <si>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</si>
  <si>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</si>
  <si>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</si>
  <si>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</si>
  <si>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</si>
  <si>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</si>
  <si>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</si>
  <si>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</si>
  <si>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</si>
  <si>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</si>
  <si>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</si>
  <si>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</si>
  <si>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</si>
  <si>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</si>
  <si>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</si>
  <si>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</si>
  <si>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</si>
  <si>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</si>
  <si>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</si>
  <si>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</si>
  <si>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</si>
  <si>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</si>
  <si>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</si>
  <si>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</si>
  <si>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</si>
  <si>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</si>
  <si>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</si>
  <si>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</si>
  <si>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</si>
  <si>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</si>
  <si>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</si>
  <si>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</si>
  <si>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</si>
  <si>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</si>
  <si>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</si>
  <si>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</si>
  <si>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</si>
  <si>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</si>
  <si>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</si>
  <si>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</si>
  <si>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</si>
  <si>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</si>
  <si>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</si>
  <si>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</si>
  <si>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</si>
  <si>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</si>
  <si>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</si>
  <si>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</si>
  <si>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</si>
  <si>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</si>
  <si>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</si>
  <si>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</si>
  <si>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</si>
  <si>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</si>
  <si>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</si>
  <si>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</si>
  <si>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</si>
  <si>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</si>
  <si>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</si>
  <si>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</si>
  <si>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</si>
  <si>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</si>
  <si>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</si>
  <si>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</si>
  <si>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</si>
  <si>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</si>
  <si>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</si>
  <si>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</si>
  <si>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</si>
  <si>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</si>
  <si>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</si>
  <si>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</si>
  <si>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</si>
  <si>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</si>
  <si>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</si>
  <si>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</si>
  <si>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</si>
  <si>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</si>
  <si>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</si>
  <si>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</si>
  <si>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</si>
  <si>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</si>
  <si>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</si>
  <si>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</si>
  <si>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</si>
  <si>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</si>
  <si>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</si>
  <si>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</si>
  <si>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</si>
  <si>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</si>
  <si>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</si>
  <si>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</si>
  <si>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</si>
  <si>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</si>
  <si>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</si>
  <si>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</si>
  <si>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</si>
  <si>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</si>
  <si>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</si>
  <si>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</si>
  <si>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</si>
  <si>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</si>
  <si>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</si>
  <si>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</si>
  <si>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</si>
  <si>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</si>
  <si>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</si>
  <si>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</si>
  <si>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</si>
  <si>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</si>
  <si>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</si>
  <si>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</si>
  <si>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</si>
  <si>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</si>
  <si>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</si>
  <si>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</si>
  <si>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</si>
  <si>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</si>
  <si>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</si>
  <si>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</si>
  <si>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</si>
  <si>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</si>
  <si>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</si>
  <si>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</si>
  <si>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</si>
  <si>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</si>
  <si>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</si>
  <si>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</si>
  <si>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</si>
  <si>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</si>
  <si>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</si>
  <si>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</si>
  <si>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</si>
  <si>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</si>
  <si>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</si>
  <si>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</si>
  <si>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</si>
  <si>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</si>
  <si>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</si>
  <si>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</si>
  <si>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</si>
  <si>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</si>
  <si>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</si>
  <si>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</si>
  <si>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</si>
  <si>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</si>
  <si>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</si>
  <si>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</si>
  <si>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</si>
  <si>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</si>
  <si>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</si>
  <si>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</si>
  <si>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</si>
  <si>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</si>
  <si>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</si>
  <si>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</si>
  <si>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</si>
  <si>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</si>
  <si>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</si>
  <si>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</si>
  <si>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</si>
  <si>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</si>
  <si>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</si>
  <si>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</si>
  <si>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</si>
  <si>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</si>
  <si>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</si>
  <si>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</si>
  <si>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</si>
  <si>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</si>
  <si>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</si>
  <si>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</si>
  <si>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</si>
  <si>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</si>
  <si>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</si>
  <si>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</si>
  <si>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</si>
  <si>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</si>
  <si>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</si>
  <si>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</si>
  <si>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</si>
  <si>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</si>
  <si>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</si>
  <si>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</si>
  <si>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</si>
  <si>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</si>
  <si>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</si>
  <si>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</si>
  <si>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</si>
  <si>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</si>
  <si>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</si>
  <si>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</si>
  <si>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</si>
  <si>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</si>
  <si>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</si>
  <si>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</si>
  <si>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</si>
  <si>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</si>
  <si>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</si>
  <si>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</si>
  <si>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</si>
  <si>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</si>
  <si>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</si>
  <si>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</si>
  <si>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</si>
  <si>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</si>
  <si>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</si>
  <si>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</si>
  <si>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</si>
  <si>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</si>
  <si>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</si>
  <si>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</si>
  <si>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</si>
  <si>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</si>
  <si>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</si>
  <si>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</si>
  <si>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</si>
  <si>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</si>
  <si>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</si>
  <si>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</si>
  <si>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</si>
  <si>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</si>
  <si>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</si>
  <si>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</si>
  <si>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</si>
  <si>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</si>
  <si>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</si>
  <si>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</si>
  <si>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</si>
  <si>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</si>
  <si>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</si>
  <si>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</si>
  <si>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</si>
  <si>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</si>
  <si>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</si>
  <si>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</si>
  <si>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</si>
  <si>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</si>
  <si>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</si>
  <si>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</si>
  <si>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</si>
  <si>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</si>
  <si>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</si>
  <si>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</si>
  <si>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</si>
  <si>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</si>
  <si>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</si>
  <si>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</si>
  <si>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</si>
  <si>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</si>
  <si>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</si>
  <si>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</si>
  <si>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</si>
  <si>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</si>
  <si>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</si>
  <si>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</si>
  <si>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</si>
  <si>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</si>
  <si>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</si>
  <si>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</si>
  <si>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</si>
  <si>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</si>
  <si>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</si>
  <si>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</si>
  <si>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</si>
  <si>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</si>
  <si>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</si>
  <si>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</si>
  <si>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</si>
  <si>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</si>
  <si>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</si>
  <si>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</si>
  <si>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</si>
  <si>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</si>
  <si>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</si>
  <si>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</si>
  <si>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</si>
  <si>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</si>
  <si>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</si>
  <si>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</si>
  <si>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</si>
  <si>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</si>
  <si>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</si>
  <si>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</si>
  <si>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</si>
  <si>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</si>
  <si>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</si>
  <si>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</si>
  <si>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</si>
  <si>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</si>
  <si>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</si>
  <si>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</si>
  <si>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</si>
  <si>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</si>
  <si>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</si>
  <si>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</si>
  <si>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</si>
  <si>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</si>
  <si>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</si>
  <si>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</si>
  <si>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</si>
  <si>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</si>
  <si>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</si>
  <si>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</si>
  <si>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</si>
  <si>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</si>
  <si>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</si>
  <si>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</si>
  <si>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</si>
  <si>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</si>
  <si>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</si>
  <si>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</si>
  <si>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</si>
  <si>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</si>
  <si>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</si>
  <si>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</si>
  <si>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</si>
  <si>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</si>
  <si>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</si>
  <si>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</si>
  <si>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</si>
  <si>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</si>
  <si>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</si>
  <si>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</si>
  <si>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</si>
  <si>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</si>
  <si>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</si>
  <si>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</si>
  <si>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</si>
  <si>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</si>
  <si>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</si>
  <si>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</si>
  <si>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</si>
  <si>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</si>
  <si>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</si>
  <si>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</si>
  <si>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</si>
  <si>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</si>
  <si>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</si>
  <si>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</si>
  <si>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</si>
  <si>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</si>
  <si>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</si>
  <si>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</si>
  <si>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</si>
  <si>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</si>
  <si>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</si>
  <si>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</si>
  <si>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</si>
  <si>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</si>
  <si>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</si>
  <si>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</si>
  <si>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</si>
  <si>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</si>
  <si>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</si>
  <si>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</si>
  <si>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</si>
  <si>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</si>
  <si>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</si>
  <si>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</si>
  <si>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</si>
  <si>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</si>
  <si>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</si>
  <si>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</si>
  <si>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</si>
  <si>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</si>
  <si>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</si>
  <si>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</si>
  <si>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</si>
  <si>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</si>
  <si>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</si>
  <si>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</si>
  <si>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</si>
  <si>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</si>
  <si>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</si>
  <si>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</si>
  <si>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</si>
  <si>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</si>
  <si>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</si>
  <si>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</si>
  <si>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</si>
  <si>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</si>
  <si>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</si>
  <si>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</si>
  <si>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</si>
  <si>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</si>
  <si>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</si>
  <si>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</si>
  <si>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</si>
  <si>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</si>
  <si>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</si>
  <si>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</si>
  <si>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</si>
  <si>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</si>
  <si>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</si>
  <si>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</si>
  <si>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</si>
  <si>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</si>
  <si>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</si>
  <si>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</si>
  <si>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</si>
  <si>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</si>
  <si>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</si>
  <si>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</si>
  <si>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</si>
  <si>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</si>
  <si>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</si>
  <si>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</si>
  <si>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</si>
  <si>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</si>
  <si>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</si>
  <si>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</si>
  <si>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</si>
  <si>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</si>
  <si>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</si>
  <si>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</si>
  <si>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</si>
  <si>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</si>
  <si>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</si>
  <si>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</si>
  <si>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</si>
  <si>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</si>
  <si>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</si>
  <si>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</si>
  <si>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</si>
  <si>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</si>
  <si>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</si>
  <si>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</si>
  <si>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</si>
  <si>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</si>
  <si>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</si>
  <si>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</si>
  <si>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</si>
  <si>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</si>
  <si>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</si>
  <si>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</si>
  <si>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</si>
  <si>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</si>
  <si>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</si>
  <si>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</si>
  <si>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</si>
  <si>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</si>
  <si>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</si>
  <si>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</si>
  <si>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</si>
  <si>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</si>
  <si>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</si>
  <si>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</si>
  <si>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</si>
  <si>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</si>
  <si>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</si>
  <si>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</si>
  <si>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</si>
  <si>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</si>
  <si>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</si>
  <si>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</si>
  <si>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</si>
  <si>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</si>
  <si>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</si>
  <si>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</si>
  <si>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</si>
  <si>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</si>
  <si>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</si>
  <si>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</si>
  <si>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</si>
  <si>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</si>
  <si>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</si>
  <si>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</si>
  <si>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</si>
  <si>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</si>
  <si>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</si>
  <si>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</si>
  <si>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</si>
  <si>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</si>
  <si>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</si>
  <si>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</si>
  <si>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</si>
  <si>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</si>
  <si>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</si>
  <si>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</si>
  <si>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</si>
  <si>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</si>
  <si>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</si>
  <si>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</si>
  <si>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</si>
  <si>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</si>
  <si>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</si>
  <si>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</si>
  <si>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</si>
  <si>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</si>
  <si>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</si>
  <si>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</si>
  <si>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</si>
  <si>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</si>
  <si>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</si>
  <si>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</si>
  <si>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</si>
  <si>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</si>
  <si>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</si>
  <si>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</si>
  <si>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</si>
  <si>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</si>
  <si>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</si>
  <si>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</si>
  <si>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</si>
  <si>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</si>
  <si>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</si>
  <si>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</si>
  <si>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</si>
  <si>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</si>
  <si>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</si>
  <si>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</si>
  <si>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</si>
  <si>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</si>
  <si>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</si>
  <si>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</si>
  <si>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</si>
  <si>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</si>
  <si>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</si>
  <si>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</si>
  <si>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</si>
  <si>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</si>
  <si>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</si>
  <si>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</si>
  <si>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</si>
  <si>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</si>
  <si>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</si>
  <si>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</si>
  <si>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</si>
  <si>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</si>
  <si>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</si>
  <si>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</si>
  <si>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</si>
  <si>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</si>
  <si>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</si>
  <si>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</si>
  <si>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</si>
  <si>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</si>
  <si>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</si>
  <si>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</si>
  <si>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</si>
  <si>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</si>
  <si>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</si>
  <si>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</si>
  <si>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</si>
  <si>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</si>
  <si>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</si>
  <si>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</si>
  <si>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</si>
  <si>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</si>
  <si>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</si>
  <si>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</si>
  <si>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</si>
  <si>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</si>
  <si>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</si>
  <si>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</si>
  <si>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</si>
  <si>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</si>
  <si>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</si>
  <si>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</si>
  <si>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</si>
  <si>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</si>
  <si>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</si>
  <si>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</si>
  <si>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</si>
  <si>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</si>
  <si>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</si>
  <si>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</si>
  <si>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</si>
  <si>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</si>
  <si>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</si>
  <si>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</si>
  <si>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</si>
  <si>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</si>
  <si>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</si>
  <si>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</si>
  <si>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</si>
  <si>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</si>
  <si>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</si>
  <si>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</si>
  <si>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</si>
  <si>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</si>
  <si>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</si>
  <si>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</si>
  <si>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</si>
  <si>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</si>
  <si>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</si>
  <si>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</si>
  <si>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</si>
  <si>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</si>
  <si>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</si>
  <si>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</si>
  <si>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</si>
  <si>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</si>
  <si>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</si>
  <si>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</si>
  <si>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</si>
  <si>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</si>
  <si>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</si>
  <si>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</si>
  <si>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</si>
  <si>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</si>
  <si>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</si>
  <si>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</si>
  <si>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</si>
  <si>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</si>
  <si>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</si>
  <si>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</si>
  <si>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</si>
  <si>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</si>
  <si>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</si>
  <si>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</si>
  <si>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</si>
  <si>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</si>
  <si>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</si>
  <si>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</si>
  <si>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</si>
  <si>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</si>
  <si>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</si>
  <si>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</si>
  <si>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</si>
  <si>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</si>
  <si>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</si>
  <si>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</si>
  <si>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</si>
  <si>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</si>
  <si>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</si>
  <si>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</si>
  <si>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</si>
  <si>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</si>
  <si>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</si>
  <si>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</si>
  <si>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</si>
  <si>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</si>
  <si>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</si>
  <si>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</si>
  <si>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</si>
  <si>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</si>
  <si>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</si>
  <si>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</si>
  <si>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</si>
  <si>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</si>
  <si>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</si>
  <si>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</si>
  <si>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</si>
  <si>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</si>
  <si>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</si>
  <si>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</si>
  <si>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</si>
  <si>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</si>
  <si>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</si>
  <si>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</si>
  <si>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</si>
  <si>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</si>
  <si>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</si>
  <si>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</si>
  <si>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</si>
  <si>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</si>
  <si>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</si>
  <si>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</si>
  <si>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</si>
  <si>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</si>
  <si>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</si>
  <si>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</si>
  <si>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</si>
  <si>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</si>
  <si>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</si>
  <si>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</si>
  <si>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</si>
  <si>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</si>
  <si>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</si>
  <si>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</si>
  <si>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</si>
  <si>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</si>
  <si>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</si>
  <si>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</si>
  <si>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</si>
  <si>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</si>
  <si>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</si>
  <si>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</si>
  <si>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</si>
  <si>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</si>
  <si>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</si>
  <si>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</si>
  <si>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</si>
  <si>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</si>
  <si>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</si>
  <si>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</si>
  <si>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</si>
  <si>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</si>
  <si>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</si>
  <si>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</si>
  <si>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</si>
  <si>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</si>
  <si>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</si>
  <si>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</si>
  <si>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</si>
  <si>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</si>
  <si>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</si>
  <si>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</si>
  <si>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</si>
  <si>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</si>
  <si>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</si>
  <si>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</si>
  <si>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</si>
  <si>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</si>
  <si>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</si>
  <si>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</si>
  <si>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</si>
  <si>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</si>
  <si>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</si>
  <si>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</si>
  <si>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</si>
  <si>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</si>
  <si>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</si>
  <si>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</si>
  <si>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</si>
  <si>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</si>
  <si>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</si>
  <si>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</si>
  <si>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</si>
  <si>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</si>
  <si>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</si>
  <si>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</si>
  <si>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</si>
  <si>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</si>
  <si>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</si>
  <si>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</si>
  <si>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</si>
  <si>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</si>
  <si>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</si>
  <si>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</si>
  <si>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</si>
  <si>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</si>
  <si>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</si>
  <si>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</si>
  <si>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</si>
  <si>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</si>
  <si>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</si>
  <si>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</si>
  <si>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</si>
  <si>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</si>
  <si>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</si>
  <si>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</si>
  <si>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</si>
  <si>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</si>
  <si>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</si>
  <si>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</si>
  <si>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</si>
  <si>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</si>
  <si>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</si>
  <si>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</si>
  <si>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</si>
  <si>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</si>
  <si>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</si>
  <si>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</si>
  <si>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</si>
  <si>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</si>
  <si>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</si>
  <si>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</si>
  <si>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</si>
  <si>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</si>
  <si>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</si>
  <si>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</si>
  <si>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</si>
  <si>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</si>
  <si>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</si>
  <si>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</si>
  <si>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</si>
  <si>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</si>
  <si>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</si>
  <si>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</si>
  <si>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</si>
  <si>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</si>
  <si>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</si>
  <si>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</si>
  <si>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</si>
  <si>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</si>
  <si>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</si>
  <si>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</si>
  <si>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</si>
  <si>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</si>
  <si>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</si>
  <si>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</si>
  <si>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</si>
  <si>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</si>
  <si>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</si>
  <si>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</si>
  <si>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</si>
  <si>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</si>
  <si>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</si>
  <si>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</si>
  <si>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</si>
  <si>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</si>
  <si>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</si>
  <si>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</si>
  <si>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</si>
  <si>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</si>
  <si>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</si>
  <si>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</si>
  <si>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</si>
  <si>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</si>
  <si>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</si>
  <si>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</si>
  <si>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</si>
  <si>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</si>
  <si>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</si>
  <si>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</si>
  <si>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</si>
  <si>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</si>
  <si>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</si>
  <si>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</si>
  <si>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</si>
  <si>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</si>
  <si>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</si>
  <si>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</si>
  <si>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</si>
  <si>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</si>
  <si>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</si>
  <si>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</si>
  <si>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</si>
  <si>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</si>
  <si>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</si>
  <si>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</si>
  <si>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</si>
  <si>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</si>
  <si>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</si>
  <si>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</si>
  <si>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</si>
  <si>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</si>
  <si>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</si>
  <si>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</si>
  <si>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</si>
  <si>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</si>
  <si>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</si>
  <si>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</si>
  <si>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</si>
  <si>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</si>
  <si>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</si>
  <si>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</si>
  <si>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</si>
  <si>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</si>
  <si>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</si>
  <si>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</si>
  <si>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</si>
  <si>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</si>
  <si>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</si>
  <si>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</si>
  <si>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</si>
  <si>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</si>
  <si>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</si>
  <si>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</si>
  <si>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</si>
  <si>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</si>
  <si>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</si>
  <si>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</si>
  <si>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</si>
  <si>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</si>
  <si>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</si>
  <si>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</si>
  <si>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</si>
  <si>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</si>
  <si>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</si>
  <si>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</si>
  <si>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</si>
  <si>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</si>
  <si>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</si>
  <si>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</si>
  <si>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</si>
  <si>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</si>
  <si>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</si>
  <si>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</si>
  <si>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</si>
  <si>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</si>
  <si>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</si>
  <si>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</si>
  <si>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</si>
  <si>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</si>
  <si>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</si>
  <si>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</si>
  <si>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</si>
  <si>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</si>
  <si>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</si>
  <si>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</si>
  <si>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</si>
  <si>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</si>
  <si>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</si>
  <si>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</si>
  <si>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</si>
  <si>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</si>
  <si>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</si>
  <si>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</si>
  <si>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</si>
  <si>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</si>
  <si>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</si>
  <si>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</si>
  <si>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</si>
  <si>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</si>
  <si>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</si>
  <si>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</si>
  <si>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</si>
  <si>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</si>
  <si>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</si>
  <si>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</si>
  <si>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</si>
  <si>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</si>
  <si>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</si>
  <si>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</si>
  <si>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</si>
  <si>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</si>
  <si>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</si>
  <si>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</si>
  <si>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</si>
  <si>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</si>
  <si>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</si>
  <si>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</si>
  <si>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</si>
  <si>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</si>
  <si>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</si>
  <si>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</si>
  <si>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</si>
  <si>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</si>
  <si>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</si>
  <si>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</si>
  <si>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</si>
  <si>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</si>
  <si>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</si>
  <si>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</si>
  <si>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</si>
  <si>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</si>
  <si>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</si>
  <si>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</si>
  <si>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</si>
  <si>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</si>
  <si>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</si>
  <si>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</si>
  <si>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</si>
  <si>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</si>
  <si>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</si>
  <si>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</si>
  <si>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</si>
  <si>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</si>
  <si>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</si>
  <si>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</si>
  <si>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</si>
  <si>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</si>
  <si>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</si>
  <si>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</si>
  <si>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</si>
  <si>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</si>
  <si>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</si>
  <si>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</si>
  <si>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</si>
  <si>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</si>
  <si>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</si>
  <si>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</si>
  <si>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</si>
  <si>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</si>
  <si>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</si>
  <si>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</si>
  <si>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</si>
  <si>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</si>
  <si>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</si>
  <si>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</si>
  <si>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</si>
  <si>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</si>
  <si>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</si>
  <si>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</si>
  <si>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</si>
  <si>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</si>
  <si>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</si>
  <si>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</si>
  <si>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</si>
  <si>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</si>
  <si>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</si>
  <si>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</si>
  <si>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</si>
  <si>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</si>
  <si>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</si>
  <si>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</si>
  <si>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</si>
  <si>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</si>
  <si>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</si>
  <si>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</si>
  <si>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</si>
  <si>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</si>
  <si>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</si>
  <si>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</si>
  <si>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</si>
  <si>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</si>
  <si>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</si>
  <si>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</si>
  <si>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</si>
  <si>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</si>
  <si>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</si>
  <si>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</si>
  <si>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</si>
  <si>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</si>
  <si>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</si>
  <si>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</si>
  <si>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</si>
  <si>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</si>
  <si>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</si>
  <si>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</si>
  <si>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</si>
  <si>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</si>
  <si>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</si>
  <si>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</si>
  <si>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</si>
  <si>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</si>
  <si>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</si>
  <si>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</si>
  <si>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</si>
  <si>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</si>
  <si>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</si>
  <si>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</si>
  <si>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</si>
  <si>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</si>
  <si>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</si>
  <si>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</si>
  <si>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</si>
  <si>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</si>
  <si>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</si>
  <si>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</si>
  <si>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</si>
  <si>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</si>
  <si>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</si>
  <si>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</si>
  <si>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</si>
  <si>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</si>
  <si>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</si>
  <si>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</si>
  <si>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</si>
  <si>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</si>
  <si>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</si>
  <si>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</si>
  <si>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</si>
  <si>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</si>
  <si>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</si>
  <si>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</si>
  <si>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</si>
  <si>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</si>
  <si>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</si>
  <si>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</si>
  <si>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</si>
  <si>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</si>
  <si>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</si>
  <si>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</si>
  <si>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</si>
  <si>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</si>
  <si>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</si>
  <si>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</si>
  <si>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</si>
  <si>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</si>
  <si>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</si>
  <si>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</si>
  <si>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</si>
  <si>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</si>
  <si>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</si>
  <si>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</si>
  <si>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</si>
  <si>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</si>
  <si>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</si>
  <si>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</si>
  <si>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</si>
  <si>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</si>
  <si>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</si>
  <si>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</si>
  <si>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</si>
  <si>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</si>
  <si>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</si>
  <si>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</si>
  <si>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</si>
  <si>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</si>
  <si>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</si>
  <si>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</si>
  <si>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</si>
  <si>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</si>
  <si>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</si>
  <si>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</si>
  <si>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</si>
  <si>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</si>
  <si>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</si>
  <si>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</si>
  <si>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</si>
  <si>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</si>
  <si>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</si>
  <si>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</si>
  <si>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</si>
  <si>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</si>
  <si>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</si>
  <si>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</si>
  <si>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</si>
  <si>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</si>
  <si>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</si>
  <si>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</si>
  <si>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</si>
  <si>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</si>
  <si>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</si>
  <si>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</si>
  <si>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</si>
  <si>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</si>
  <si>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</si>
  <si>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</si>
  <si>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</si>
  <si>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</si>
  <si>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</si>
  <si>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</si>
  <si>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</si>
  <si>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</si>
  <si>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</si>
  <si>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</si>
  <si>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</si>
  <si>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</si>
  <si>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</si>
  <si>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</si>
  <si>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</si>
  <si>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</si>
  <si>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</si>
  <si>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</si>
  <si>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</si>
  <si>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</si>
  <si>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</si>
  <si>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</si>
  <si>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</si>
  <si>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</si>
  <si>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</si>
  <si>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</si>
  <si>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</si>
  <si>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</si>
  <si>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</si>
  <si>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</si>
  <si>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</si>
  <si>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</si>
  <si>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</si>
  <si>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</si>
  <si>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</si>
  <si>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</si>
  <si>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</si>
  <si>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</si>
  <si>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</si>
  <si>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</si>
  <si>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</si>
  <si>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</si>
  <si>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</si>
  <si>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</si>
  <si>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</si>
  <si>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</si>
  <si>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</si>
  <si>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</si>
  <si>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</si>
  <si>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</si>
  <si>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</si>
  <si>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</si>
  <si>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</si>
  <si>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</si>
  <si>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</si>
  <si>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</si>
  <si>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</si>
  <si>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</si>
  <si>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</si>
  <si>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</si>
  <si>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</si>
  <si>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</si>
  <si>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</si>
  <si>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</si>
  <si>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</si>
  <si>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</si>
  <si>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</si>
  <si>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</si>
  <si>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</si>
  <si>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</si>
  <si>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</si>
  <si>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</si>
  <si>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</si>
  <si>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</si>
  <si>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</si>
  <si>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</si>
  <si>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</si>
  <si>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</si>
  <si>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</si>
  <si>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</si>
  <si>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</si>
  <si>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</si>
  <si>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</si>
  <si>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</si>
  <si>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</si>
  <si>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</si>
  <si>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</si>
  <si>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</si>
  <si>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</si>
  <si>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</si>
  <si>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</si>
  <si>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</si>
  <si>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</si>
  <si>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</si>
  <si>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</si>
  <si>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</si>
  <si>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</si>
  <si>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</si>
  <si>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</si>
  <si>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</si>
  <si>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</si>
  <si>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</si>
  <si>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</si>
  <si>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</si>
  <si>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</si>
  <si>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</si>
  <si>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</si>
  <si>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</si>
  <si>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</si>
  <si>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</si>
  <si>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</si>
  <si>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</si>
  <si>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</si>
  <si>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</si>
  <si>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</si>
  <si>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</si>
  <si>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</si>
  <si>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</si>
  <si>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</si>
  <si>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</si>
  <si>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</si>
  <si>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</si>
  <si>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</si>
  <si>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</si>
  <si>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</si>
  <si>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</si>
  <si>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</si>
  <si>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</si>
  <si>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</si>
  <si>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</si>
  <si>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</si>
  <si>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</si>
  <si>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</si>
  <si>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</si>
  <si>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</si>
  <si>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</si>
  <si>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</si>
  <si>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</si>
  <si>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</si>
  <si>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</si>
  <si>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</si>
  <si>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</si>
  <si>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</si>
  <si>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</si>
  <si>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</si>
  <si>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</si>
  <si>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</si>
  <si>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</si>
  <si>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</si>
  <si>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</si>
  <si>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</si>
  <si>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</si>
  <si>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</si>
  <si>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</si>
  <si>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</si>
  <si>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</si>
  <si>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</si>
  <si>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</si>
  <si>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</si>
  <si>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</si>
  <si>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</si>
  <si>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</si>
  <si>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</si>
  <si>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</si>
  <si>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</si>
  <si>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</si>
  <si>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</si>
  <si>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</si>
  <si>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</si>
  <si>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</si>
  <si>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</si>
  <si>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</si>
  <si>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</si>
  <si>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</si>
  <si>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</si>
  <si>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</si>
  <si>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</si>
  <si>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</si>
  <si>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</si>
  <si>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</si>
  <si>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</si>
  <si>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</si>
  <si>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</si>
  <si>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</si>
  <si>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</si>
  <si>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</si>
  <si>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</si>
  <si>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</si>
  <si>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</si>
  <si>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</si>
  <si>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</si>
  <si>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</si>
  <si>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</si>
  <si>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</si>
  <si>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</si>
  <si>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</si>
  <si>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</si>
  <si>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</si>
  <si>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</si>
  <si>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</si>
  <si>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</si>
  <si>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</si>
  <si>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</si>
  <si>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</si>
  <si>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</si>
  <si>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</si>
  <si>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</si>
  <si>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</si>
  <si>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</si>
  <si>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</si>
  <si>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</si>
  <si>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</si>
  <si>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</si>
  <si>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</si>
  <si>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</si>
  <si>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</si>
  <si>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</si>
  <si>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</si>
  <si>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</si>
  <si>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</si>
  <si>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</si>
  <si>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</si>
  <si>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</si>
  <si>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</si>
  <si>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</si>
  <si>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</si>
  <si>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</si>
  <si>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</si>
  <si>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</si>
  <si>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</si>
  <si>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</si>
  <si>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</si>
  <si>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</si>
  <si>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</si>
  <si>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</si>
  <si>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</si>
  <si>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</si>
  <si>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</si>
  <si>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</si>
  <si>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</si>
  <si>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</si>
  <si>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</si>
  <si>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</si>
  <si>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</si>
  <si>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</si>
  <si>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</si>
  <si>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</si>
  <si>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</si>
  <si>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</si>
  <si>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</si>
  <si>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</si>
  <si>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</si>
  <si>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</si>
  <si>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</si>
  <si>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</si>
  <si>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</si>
  <si>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</si>
  <si>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</si>
  <si>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</si>
  <si>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</si>
  <si>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</si>
  <si>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</si>
  <si>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</si>
  <si>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</si>
  <si>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</si>
  <si>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</si>
  <si>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</si>
  <si>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</si>
  <si>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</si>
  <si>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</si>
  <si>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</si>
  <si>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</si>
  <si>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</si>
  <si>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</si>
  <si>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</si>
  <si>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</si>
  <si>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</si>
  <si>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</si>
  <si>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</si>
  <si>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</si>
  <si>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</si>
  <si>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</si>
  <si>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</si>
  <si>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</si>
  <si>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</si>
  <si>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</si>
  <si>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</si>
  <si>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</si>
  <si>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</si>
  <si>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</si>
  <si>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</si>
  <si>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</si>
  <si>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</si>
  <si>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</si>
  <si>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</si>
  <si>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</si>
  <si>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</si>
  <si>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</si>
  <si>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</si>
  <si>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</si>
  <si>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</si>
  <si>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</si>
  <si>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</si>
  <si>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</si>
  <si>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</si>
  <si>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</si>
  <si>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</si>
  <si>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</si>
  <si>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</si>
  <si>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</si>
  <si>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</si>
  <si>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</si>
  <si>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</si>
  <si>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</si>
  <si>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</si>
  <si>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</si>
  <si>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</si>
  <si>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</si>
  <si>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</si>
  <si>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</si>
  <si>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</si>
  <si>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</si>
  <si>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</si>
  <si>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</si>
  <si>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</si>
  <si>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</si>
  <si>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</si>
  <si>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</si>
  <si>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</si>
  <si>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</si>
  <si>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</si>
  <si>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</si>
  <si>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</si>
  <si>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</si>
  <si>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</si>
  <si>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</si>
  <si>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</si>
  <si>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</si>
  <si>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</si>
  <si>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</si>
  <si>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</si>
  <si>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</si>
  <si>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</si>
  <si>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</si>
  <si>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</si>
  <si>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</si>
  <si>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</si>
  <si>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</si>
  <si>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</si>
  <si>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</si>
  <si>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</si>
  <si>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</si>
  <si>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</si>
  <si>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</si>
  <si>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</si>
  <si>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</si>
  <si>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</si>
  <si>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</si>
  <si>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</si>
  <si>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</si>
  <si>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</si>
  <si>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</si>
  <si>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</si>
  <si>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</si>
  <si>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</si>
  <si>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</si>
  <si>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</si>
  <si>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</si>
  <si>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</si>
  <si>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</si>
  <si>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</si>
  <si>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</si>
  <si>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</si>
  <si>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</si>
  <si>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</si>
  <si>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</si>
  <si>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</si>
  <si>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</si>
  <si>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</si>
  <si>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</si>
  <si>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</si>
  <si>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</si>
  <si>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</si>
  <si>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</si>
  <si>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</si>
  <si>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</si>
  <si>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</si>
  <si>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</si>
  <si>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</si>
  <si>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</si>
  <si>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</si>
  <si>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</si>
  <si>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</si>
  <si>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</si>
  <si>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</si>
  <si>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</si>
  <si>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</si>
  <si>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</si>
  <si>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</si>
  <si>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</si>
  <si>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</si>
  <si>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</si>
  <si>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</si>
  <si>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</si>
  <si>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</si>
  <si>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</si>
  <si>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</si>
  <si>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</si>
  <si>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</si>
  <si>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</si>
  <si>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</si>
  <si>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</si>
  <si>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</si>
  <si>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</si>
  <si>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</si>
  <si>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</si>
  <si>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</si>
  <si>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</si>
  <si>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</si>
  <si>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</si>
  <si>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</si>
  <si>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</si>
  <si>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</si>
  <si>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</si>
  <si>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</si>
  <si>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</si>
  <si>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</si>
  <si>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</si>
  <si>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</si>
  <si>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</si>
  <si>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</si>
  <si>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</si>
  <si>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</si>
  <si>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</si>
  <si>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</si>
  <si>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</si>
  <si>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</si>
  <si>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</si>
  <si>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</si>
  <si>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</si>
  <si>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</si>
  <si>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</si>
  <si>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</si>
  <si>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</si>
  <si>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</si>
  <si>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</si>
  <si>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</si>
  <si>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</si>
  <si>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</si>
  <si>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</si>
  <si>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</si>
  <si>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</si>
  <si>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</si>
  <si>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</si>
  <si>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</si>
  <si>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</si>
  <si>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</si>
  <si>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</si>
  <si>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</si>
  <si>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</si>
  <si>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</si>
  <si>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</si>
  <si>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</si>
  <si>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</si>
  <si>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</si>
  <si>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</si>
  <si>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</si>
  <si>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</si>
  <si>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</si>
  <si>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</si>
  <si>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</si>
  <si>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</si>
  <si>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</si>
  <si>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</si>
  <si>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</si>
  <si>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</si>
  <si>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</si>
  <si>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</si>
  <si>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</si>
  <si>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</si>
  <si>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</si>
  <si>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</si>
  <si>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</si>
  <si>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</si>
  <si>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</si>
  <si>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</si>
  <si>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</si>
  <si>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</si>
  <si>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</si>
  <si>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</si>
  <si>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</si>
  <si>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</si>
  <si>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</si>
  <si>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</si>
  <si>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</si>
  <si>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</si>
  <si>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</si>
  <si>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</si>
  <si>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</si>
  <si>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</si>
  <si>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</si>
  <si>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</si>
  <si>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</si>
  <si>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</si>
  <si>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</si>
  <si>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</si>
  <si>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</si>
  <si>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</si>
  <si>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</si>
  <si>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</si>
  <si>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</si>
  <si>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</si>
  <si>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</si>
  <si>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</si>
  <si>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</si>
  <si>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</si>
  <si>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</si>
  <si>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</si>
  <si>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</si>
  <si>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</si>
  <si>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</si>
  <si>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</si>
  <si>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</si>
  <si>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</si>
  <si>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</si>
  <si>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</si>
  <si>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</si>
  <si>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</si>
  <si>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</si>
  <si>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</si>
  <si>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</si>
  <si>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</si>
  <si>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</si>
  <si>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</si>
  <si>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</si>
  <si>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</si>
  <si>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</si>
  <si>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</si>
  <si>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</si>
  <si>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</si>
  <si>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</si>
  <si>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</si>
  <si>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</si>
  <si>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</si>
  <si>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</si>
  <si>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</si>
  <si>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</si>
  <si>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</si>
  <si>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</si>
  <si>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</si>
  <si>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</si>
  <si>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</si>
  <si>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</si>
  <si>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</si>
  <si>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</si>
  <si>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</si>
  <si>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</si>
  <si>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</si>
  <si>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</si>
  <si>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</si>
  <si>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</si>
  <si>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</si>
  <si>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</si>
  <si>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</si>
  <si>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</si>
  <si>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</si>
  <si>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</si>
  <si>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</si>
  <si>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</si>
  <si>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</si>
  <si>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</si>
  <si>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</si>
  <si>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</si>
  <si>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</si>
  <si>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</si>
  <si>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</si>
  <si>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</si>
  <si>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</si>
  <si>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</si>
  <si>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</si>
  <si>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</si>
  <si>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</si>
  <si>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</si>
  <si>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</si>
  <si>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</si>
  <si>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</si>
  <si>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</si>
  <si>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</si>
  <si>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</si>
  <si>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</si>
  <si>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</si>
  <si>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</si>
  <si>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</si>
  <si>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</si>
  <si>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</si>
  <si>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</si>
  <si>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</si>
  <si>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</si>
  <si>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</si>
  <si>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</si>
  <si>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</si>
  <si>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</si>
  <si>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</si>
  <si>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</si>
  <si>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</si>
  <si>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</si>
  <si>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</si>
  <si>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</si>
  <si>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</si>
  <si>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</si>
  <si>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</si>
  <si>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</si>
  <si>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</si>
  <si>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</si>
  <si>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</si>
  <si>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</si>
  <si>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</si>
  <si>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</si>
  <si>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</si>
  <si>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</si>
  <si>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</si>
  <si>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</si>
  <si>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</si>
  <si>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</si>
  <si>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</si>
  <si>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</si>
  <si>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</si>
  <si>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</si>
  <si>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</si>
  <si>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</si>
  <si>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</si>
  <si>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</si>
  <si>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</si>
  <si>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</si>
  <si>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</si>
  <si>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</si>
  <si>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</si>
  <si>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</si>
  <si>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</si>
  <si>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</si>
  <si>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</si>
  <si>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</si>
  <si>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</si>
  <si>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</si>
  <si>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</si>
  <si>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</si>
  <si>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</si>
  <si>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</si>
  <si>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</si>
  <si>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</si>
  <si>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</si>
  <si>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</si>
  <si>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</si>
  <si>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</si>
  <si>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</si>
  <si>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</si>
  <si>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</si>
  <si>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</si>
  <si>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</si>
  <si>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</si>
  <si>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</si>
  <si>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</si>
  <si>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</si>
  <si>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</si>
  <si>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</si>
  <si>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</si>
  <si>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</si>
  <si>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</si>
  <si>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</si>
  <si>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</si>
  <si>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</si>
  <si>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</si>
  <si>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</si>
  <si>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</si>
  <si>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</si>
  <si>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</si>
  <si>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</si>
  <si>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</si>
  <si>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</si>
  <si>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</si>
  <si>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</si>
  <si>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</si>
  <si>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</si>
  <si>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</si>
  <si>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</si>
  <si>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</si>
  <si>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</si>
  <si>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</si>
  <si>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</si>
  <si>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</si>
  <si>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</si>
  <si>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</si>
  <si>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</si>
  <si>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</si>
  <si>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</si>
  <si>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</si>
  <si>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</si>
  <si>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</si>
  <si>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</si>
  <si>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</si>
  <si>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</si>
  <si>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</si>
  <si>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</si>
  <si>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</si>
  <si>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</si>
  <si>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</si>
  <si>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</si>
  <si>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</si>
  <si>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</si>
  <si>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</si>
  <si>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</si>
  <si>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</si>
  <si>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</si>
  <si>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</si>
  <si>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</si>
  <si>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</si>
  <si>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</si>
  <si>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</si>
  <si>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</si>
  <si>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</si>
  <si>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</si>
  <si>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</si>
  <si>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</si>
  <si>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</si>
  <si>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</si>
  <si>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</si>
  <si>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</si>
  <si>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</si>
  <si>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</si>
  <si>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</si>
  <si>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</si>
  <si>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</si>
  <si>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</si>
  <si>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</si>
  <si>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</si>
  <si>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</si>
  <si>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</si>
  <si>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</si>
  <si>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</si>
  <si>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</si>
  <si>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</si>
  <si>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</si>
  <si>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</si>
  <si>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</si>
  <si>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</si>
  <si>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</si>
  <si>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</si>
  <si>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</si>
  <si>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</si>
  <si>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</si>
  <si>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</si>
  <si>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</si>
  <si>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</si>
  <si>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</si>
  <si>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</si>
  <si>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</si>
  <si>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</si>
  <si>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</si>
  <si>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</si>
  <si>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</si>
  <si>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</si>
  <si>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</si>
  <si>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</si>
  <si>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</si>
  <si>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</si>
  <si>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</si>
  <si>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</si>
  <si>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</si>
  <si>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</si>
  <si>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</si>
  <si>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</si>
  <si>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</si>
  <si>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</si>
  <si>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</si>
  <si>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</si>
  <si>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</si>
  <si>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</si>
  <si>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</si>
  <si>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</si>
  <si>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</si>
  <si>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</si>
  <si>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</si>
  <si>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</si>
  <si>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</si>
  <si>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</si>
  <si>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</si>
  <si>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</si>
  <si>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</si>
  <si>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</si>
  <si>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</si>
  <si>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</si>
  <si>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</si>
  <si>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</si>
  <si>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</si>
  <si>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</si>
  <si>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</si>
  <si>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</si>
  <si>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</si>
  <si>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</si>
  <si>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</si>
  <si>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</si>
  <si>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</si>
  <si>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</si>
  <si>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</si>
  <si>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</si>
  <si>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</si>
  <si>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</si>
  <si>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</si>
  <si>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</si>
  <si>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</si>
  <si>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</si>
  <si>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</si>
  <si>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</si>
  <si>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</si>
  <si>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</si>
  <si>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</si>
  <si>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</si>
  <si>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</si>
  <si>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</si>
  <si>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</si>
  <si>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</si>
  <si>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</si>
  <si>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</si>
  <si>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</si>
  <si>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</si>
  <si>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</si>
  <si>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</si>
  <si>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</si>
  <si>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</si>
  <si>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</si>
  <si>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</si>
  <si>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</si>
  <si>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</si>
  <si>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</si>
  <si>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</si>
  <si>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</si>
  <si>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</si>
  <si>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</si>
  <si>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</si>
  <si>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</si>
  <si>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</si>
  <si>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</si>
  <si>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</si>
  <si>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</si>
  <si>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</si>
  <si>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</si>
  <si>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</si>
  <si>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</si>
  <si>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</si>
  <si>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</si>
  <si>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</si>
  <si>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</si>
  <si>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</si>
  <si>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</si>
  <si>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</si>
  <si>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</si>
  <si>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</si>
  <si>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</si>
  <si>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</si>
  <si>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</si>
  <si>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</si>
  <si>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</si>
  <si>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</si>
  <si>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</si>
  <si>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</si>
  <si>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</si>
  <si>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</si>
  <si>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</si>
  <si>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</si>
  <si>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</si>
  <si>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</si>
  <si>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</si>
  <si>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</si>
  <si>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</si>
  <si>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</si>
  <si>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</si>
  <si>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</si>
  <si>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</si>
  <si>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</si>
  <si>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</si>
  <si>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</si>
  <si>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</si>
  <si>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</si>
  <si>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</si>
  <si>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</si>
  <si>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</si>
  <si>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</si>
  <si>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</si>
  <si>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</si>
  <si>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</si>
  <si>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</si>
  <si>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</si>
  <si>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</si>
  <si>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</si>
  <si>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</si>
  <si>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</si>
  <si>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</si>
  <si>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</si>
  <si>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</si>
  <si>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</si>
  <si>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</si>
  <si>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</si>
  <si>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</si>
  <si>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</si>
  <si>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</si>
  <si>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</si>
  <si>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</si>
  <si>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</si>
  <si>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</si>
  <si>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</si>
  <si>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</si>
  <si>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</si>
  <si>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</si>
  <si>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</si>
  <si>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</si>
  <si>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</si>
  <si>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</si>
  <si>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</si>
  <si>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</si>
  <si>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</si>
  <si>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</si>
  <si>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</si>
  <si>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</si>
  <si>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</si>
  <si>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</si>
  <si>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</si>
  <si>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</si>
  <si>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</si>
  <si>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</si>
  <si>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</si>
  <si>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</si>
  <si>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</si>
  <si>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</si>
  <si>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</si>
  <si>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</si>
  <si>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</si>
  <si>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</si>
  <si>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</si>
  <si>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</si>
  <si>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</si>
  <si>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</si>
  <si>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</si>
  <si>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</si>
  <si>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</si>
  <si>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</si>
  <si>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</si>
  <si>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</si>
  <si>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</si>
  <si>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</si>
  <si>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</si>
  <si>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</si>
  <si>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</si>
  <si>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</si>
  <si>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</si>
  <si>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</si>
  <si>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</si>
  <si>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</si>
  <si>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</si>
  <si>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</si>
  <si>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</si>
  <si>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</si>
  <si>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</si>
  <si>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</si>
  <si>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</si>
  <si>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</si>
  <si>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</si>
  <si>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</si>
  <si>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</si>
  <si>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</si>
  <si>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</si>
  <si>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</si>
  <si>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</si>
  <si>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</si>
  <si>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</si>
  <si>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</si>
  <si>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</si>
  <si>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</si>
  <si>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</si>
  <si>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</si>
  <si>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</si>
  <si>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</si>
  <si>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</si>
  <si>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</si>
  <si>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</si>
  <si>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</si>
  <si>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</si>
  <si>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</si>
  <si>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</si>
  <si>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</si>
  <si>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</si>
  <si>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</si>
  <si>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</si>
  <si>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</si>
  <si>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</si>
  <si>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</si>
  <si>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</si>
  <si>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</si>
  <si>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</si>
  <si>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</si>
  <si>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</si>
  <si>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</si>
  <si>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</si>
  <si>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</si>
  <si>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</si>
  <si>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</si>
  <si>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</si>
  <si>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</si>
  <si>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</si>
  <si>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</si>
  <si>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</si>
  <si>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</si>
  <si>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</si>
  <si>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</si>
  <si>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</si>
  <si>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</si>
  <si>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</si>
  <si>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</si>
  <si>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</si>
  <si>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</si>
  <si>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</si>
  <si>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</si>
  <si>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</si>
  <si>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</si>
  <si>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</si>
  <si>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</si>
  <si>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</si>
  <si>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</si>
  <si>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</si>
  <si>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</si>
  <si>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</si>
  <si>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</si>
  <si>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</si>
  <si>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</si>
  <si>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</si>
  <si>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</si>
  <si>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</si>
  <si>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</si>
  <si>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</si>
  <si>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</si>
  <si>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</si>
  <si>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</si>
  <si>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</si>
  <si>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</si>
  <si>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</si>
  <si>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</si>
  <si>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</si>
  <si>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</si>
  <si>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</si>
  <si>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</si>
  <si>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</si>
  <si>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</si>
  <si>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</si>
  <si>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</si>
  <si>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</si>
  <si>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</si>
  <si>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</si>
  <si>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</si>
  <si>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</si>
  <si>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</si>
  <si>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</si>
  <si>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</si>
  <si>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</si>
  <si>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</si>
  <si>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</si>
  <si>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</si>
  <si>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</si>
  <si>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</si>
  <si>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</si>
  <si>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</si>
  <si>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</si>
  <si>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</si>
  <si>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</si>
  <si>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</si>
  <si>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</si>
  <si>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</si>
  <si>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</si>
  <si>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</si>
  <si>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</si>
  <si>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</si>
  <si>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</si>
  <si>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</si>
  <si>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</si>
  <si>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</si>
  <si>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</si>
  <si>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</si>
  <si>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</si>
  <si>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</si>
  <si>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</si>
  <si>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</si>
  <si>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</si>
  <si>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</si>
  <si>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</si>
  <si>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</si>
  <si>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</si>
  <si>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</si>
  <si>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</si>
  <si>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</si>
  <si>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</si>
  <si>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</si>
  <si>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</si>
  <si>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</si>
  <si>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</si>
  <si>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</si>
  <si>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</si>
  <si>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</si>
  <si>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</si>
  <si>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</si>
  <si>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</si>
  <si>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</si>
  <si>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</si>
  <si>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</si>
  <si>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</si>
  <si>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</si>
  <si>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</si>
  <si>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</si>
  <si>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</si>
  <si>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</si>
  <si>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</si>
  <si>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</si>
  <si>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</si>
  <si>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</si>
  <si>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</si>
  <si>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</si>
  <si>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</si>
  <si>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</si>
  <si>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</si>
  <si>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</si>
  <si>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</si>
  <si>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</si>
  <si>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</si>
  <si>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</si>
  <si>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</si>
  <si>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</si>
  <si>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</si>
  <si>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</si>
  <si>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</si>
  <si>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</si>
  <si>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</si>
  <si>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</si>
  <si>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</si>
  <si>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</si>
  <si>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</si>
  <si>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</si>
  <si>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</si>
  <si>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</si>
  <si>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</si>
  <si>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</si>
  <si>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</si>
  <si>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</si>
  <si>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</si>
  <si>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</si>
  <si>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</si>
  <si>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</si>
  <si>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</si>
  <si>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</si>
  <si>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</si>
  <si>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</si>
  <si>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</si>
  <si>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</si>
  <si>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</si>
  <si>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</si>
  <si>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</si>
  <si>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</si>
  <si>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</si>
  <si>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</si>
  <si>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</si>
  <si>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</si>
  <si>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</si>
  <si>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</si>
  <si>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</si>
  <si>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</si>
  <si>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</si>
  <si>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</si>
  <si>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</si>
  <si>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</si>
  <si>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</si>
  <si>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</si>
  <si>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</si>
  <si>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</si>
  <si>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</si>
  <si>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</si>
  <si>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</si>
  <si>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</si>
  <si>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</si>
  <si>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</si>
  <si>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</si>
  <si>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</si>
  <si>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</si>
  <si>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</si>
  <si>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</si>
  <si>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</si>
  <si>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</si>
  <si>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</si>
  <si>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</si>
  <si>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</si>
  <si>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</si>
  <si>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</si>
  <si>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</si>
  <si>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</si>
  <si>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</si>
  <si>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</si>
  <si>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</si>
  <si>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</si>
  <si>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</si>
  <si>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</si>
  <si>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</si>
  <si>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</si>
  <si>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</si>
  <si>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</si>
  <si>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</si>
  <si>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</si>
  <si>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</si>
  <si>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</si>
  <si>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</si>
  <si>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</si>
  <si>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</si>
  <si>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</si>
  <si>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</si>
  <si>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</si>
  <si>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</si>
  <si>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</si>
  <si>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</si>
  <si>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</si>
  <si>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</si>
  <si>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</si>
  <si>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</si>
  <si>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</si>
  <si>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</si>
  <si>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</si>
  <si>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</si>
  <si>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</si>
  <si>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</si>
  <si>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</si>
  <si>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</si>
  <si>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</si>
  <si>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</si>
  <si>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</si>
  <si>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</si>
  <si>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</si>
  <si>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</si>
  <si>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</si>
  <si>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</si>
  <si>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</si>
  <si>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</si>
  <si>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</si>
  <si>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</si>
  <si>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</si>
  <si>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</si>
  <si>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</si>
  <si>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</si>
  <si>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</si>
  <si>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</si>
  <si>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</si>
  <si>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</si>
  <si>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</si>
  <si>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</si>
  <si>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</si>
  <si>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</si>
  <si>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</si>
  <si>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</si>
  <si>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</si>
  <si>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</si>
  <si>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</si>
  <si>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</si>
  <si>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</si>
  <si>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</si>
  <si>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</si>
  <si>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</si>
  <si>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</si>
  <si>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</si>
  <si>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</si>
  <si>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</si>
  <si>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</si>
  <si>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</si>
  <si>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</si>
  <si>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</si>
  <si>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</si>
  <si>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</si>
  <si>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</si>
  <si>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</si>
  <si>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</si>
  <si>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</si>
  <si>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</si>
  <si>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</si>
  <si>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</si>
  <si>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</si>
  <si>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</si>
  <si>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</si>
  <si>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</si>
  <si>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</si>
  <si>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</si>
  <si>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</si>
  <si>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</si>
  <si>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</si>
  <si>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</si>
  <si>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</si>
  <si>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</si>
  <si>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</si>
  <si>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</si>
  <si>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</si>
  <si>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</si>
  <si>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</si>
  <si>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</si>
  <si>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</si>
  <si>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</si>
  <si>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</si>
  <si>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</si>
  <si>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</si>
  <si>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</si>
  <si>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</si>
  <si>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</si>
  <si>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</si>
  <si>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</si>
  <si>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</si>
  <si>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</si>
  <si>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</si>
  <si>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</si>
  <si>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</si>
  <si>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</si>
  <si>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</si>
  <si>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</si>
  <si>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</si>
  <si>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</si>
  <si>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</si>
  <si>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</si>
  <si>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</si>
  <si>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</si>
  <si>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</si>
  <si>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</si>
  <si>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</si>
  <si>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</si>
  <si>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</si>
  <si>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</si>
  <si>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</si>
  <si>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</si>
  <si>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</si>
  <si>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</si>
  <si>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</si>
  <si>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</si>
  <si>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</si>
  <si>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</si>
  <si>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</si>
  <si>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</si>
  <si>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</si>
  <si>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</si>
  <si>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</si>
  <si>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</si>
  <si>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</si>
  <si>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</si>
  <si>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</si>
  <si>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</si>
  <si>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</si>
  <si>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</si>
  <si>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</si>
  <si>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</si>
  <si>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</si>
  <si>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</si>
  <si>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</si>
  <si>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</si>
  <si>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</si>
  <si>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</si>
  <si>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</si>
  <si>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</si>
  <si>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</si>
  <si>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</si>
  <si>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</si>
  <si>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</si>
  <si>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</si>
  <si>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</si>
  <si>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</si>
  <si>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</si>
  <si>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</si>
  <si>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</si>
  <si>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</si>
  <si>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</si>
  <si>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</si>
  <si>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</si>
  <si>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</si>
  <si>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</si>
  <si>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</si>
  <si>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</si>
  <si>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</si>
  <si>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</si>
  <si>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</si>
  <si>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</si>
  <si>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</si>
  <si>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</si>
  <si>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</si>
  <si>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</si>
  <si>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</si>
  <si>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</si>
  <si>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</si>
  <si>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</si>
  <si>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</si>
  <si>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</si>
  <si>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</si>
  <si>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</si>
  <si>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</si>
  <si>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</si>
  <si>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</si>
  <si>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</si>
  <si>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</si>
  <si>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</si>
  <si>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</si>
  <si>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</si>
  <si>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</si>
  <si>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</si>
  <si>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</si>
  <si>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</si>
  <si>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</si>
  <si>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</si>
  <si>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</si>
  <si>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</si>
  <si>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</si>
  <si>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</si>
  <si>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</si>
  <si>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</si>
  <si>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</si>
  <si>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</si>
  <si>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</si>
  <si>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</si>
  <si>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</si>
  <si>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</si>
  <si>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</si>
  <si>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</si>
  <si>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</si>
  <si>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</si>
  <si>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</si>
  <si>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</si>
  <si>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</si>
  <si>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</si>
  <si>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</si>
  <si>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</si>
  <si>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</si>
  <si>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</si>
  <si>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</si>
  <si>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</si>
  <si>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</si>
  <si>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</si>
  <si>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</si>
  <si>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</si>
  <si>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</si>
  <si>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</si>
  <si>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</si>
  <si>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</si>
  <si>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</si>
  <si>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</si>
  <si>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</si>
  <si>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</si>
  <si>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</si>
  <si>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</si>
  <si>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</si>
  <si>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</si>
  <si>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</si>
  <si>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</si>
  <si>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</si>
  <si>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</si>
  <si>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</si>
  <si>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</si>
  <si>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</si>
  <si>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</si>
  <si>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</si>
  <si>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</si>
  <si>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</si>
  <si>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</si>
  <si>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</si>
  <si>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</si>
  <si>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</si>
  <si>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</si>
  <si>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</si>
  <si>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</si>
  <si>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</si>
  <si>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</si>
  <si>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</si>
  <si>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</si>
  <si>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</si>
  <si>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</si>
  <si>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</si>
  <si>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</si>
  <si>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</si>
  <si>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</si>
  <si>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</si>
  <si>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</si>
  <si>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</si>
  <si>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</si>
  <si>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</si>
  <si>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</si>
  <si>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</si>
  <si>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</si>
  <si>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</si>
  <si>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</si>
  <si>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</si>
  <si>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</si>
  <si>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</si>
  <si>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</si>
  <si>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</si>
  <si>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</si>
  <si>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</si>
  <si>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</si>
  <si>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</si>
  <si>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</si>
  <si>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</si>
  <si>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</si>
  <si>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</si>
  <si>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</si>
  <si>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</si>
  <si>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</si>
  <si>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</si>
  <si>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</si>
  <si>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</si>
  <si>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</si>
  <si>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</si>
  <si>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</si>
  <si>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</si>
  <si>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</si>
  <si>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</si>
  <si>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</si>
  <si>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</si>
  <si>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</si>
  <si>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</si>
  <si>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</si>
  <si>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</si>
  <si>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</si>
  <si>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</si>
  <si>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</si>
  <si>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</si>
  <si>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</si>
  <si>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</si>
  <si>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</si>
  <si>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</si>
  <si>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</si>
  <si>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</si>
  <si>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</si>
  <si>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</si>
  <si>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</si>
  <si>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</si>
  <si>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</si>
  <si>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</si>
  <si>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</si>
  <si>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</si>
  <si>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</si>
  <si>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</si>
  <si>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</si>
  <si>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</si>
  <si>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</si>
  <si>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</si>
  <si>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</si>
  <si>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</si>
  <si>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</si>
  <si>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</si>
  <si>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</si>
  <si>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</si>
  <si>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</si>
  <si>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</si>
  <si>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</si>
  <si>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</si>
  <si>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</si>
  <si>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</si>
  <si>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</si>
  <si>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</si>
  <si>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</si>
  <si>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</si>
  <si>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</si>
  <si>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</si>
  <si>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</si>
  <si>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</si>
  <si>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</si>
  <si>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</si>
  <si>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</si>
  <si>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</si>
  <si>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</si>
  <si>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</si>
  <si>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</si>
  <si>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</si>
  <si>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</si>
  <si>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</si>
  <si>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</si>
  <si>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</si>
  <si>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</si>
  <si>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</si>
  <si>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</si>
  <si>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</si>
  <si>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</si>
  <si>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</si>
  <si>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</si>
  <si>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</si>
  <si>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</si>
  <si>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</si>
  <si>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</si>
  <si>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</si>
  <si>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</si>
  <si>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</si>
  <si>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</si>
  <si>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</si>
  <si>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</si>
  <si>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</si>
  <si>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</si>
  <si>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</si>
  <si>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</si>
  <si>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</si>
  <si>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</si>
  <si>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</si>
  <si>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</si>
  <si>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</si>
  <si>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</si>
  <si>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</si>
  <si>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</si>
  <si>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</si>
  <si>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</si>
  <si>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</si>
  <si>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</si>
  <si>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</si>
  <si>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</si>
  <si>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</si>
  <si>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</si>
  <si>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</si>
  <si>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</si>
  <si>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</si>
  <si>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</si>
  <si>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</si>
  <si>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</si>
  <si>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</si>
  <si>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</si>
  <si>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</si>
  <si>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</si>
  <si>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</si>
  <si>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</si>
  <si>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</si>
  <si>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</si>
  <si>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</si>
  <si>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</si>
  <si>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</si>
  <si>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</si>
  <si>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</si>
  <si>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</si>
  <si>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</si>
  <si>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</si>
  <si>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</si>
  <si>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</si>
  <si>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</si>
  <si>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</si>
  <si>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</si>
  <si>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</si>
  <si>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</si>
  <si>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</si>
  <si>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</si>
  <si>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</si>
  <si>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</si>
  <si>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</si>
  <si>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</si>
  <si>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</si>
  <si>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</si>
  <si>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</si>
  <si>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</si>
  <si>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</si>
  <si>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</si>
  <si>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</si>
  <si>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</si>
  <si>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</si>
  <si>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</si>
  <si>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</si>
  <si>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</si>
  <si>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</si>
  <si>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</si>
  <si>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</si>
  <si>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</si>
  <si>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</si>
  <si>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</si>
  <si>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</si>
  <si>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</si>
  <si>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</si>
  <si>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</si>
  <si>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</si>
  <si>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</si>
  <si>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</si>
  <si>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</si>
  <si>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</si>
  <si>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</si>
  <si>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</si>
  <si>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</si>
  <si>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</si>
  <si>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</si>
  <si>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</si>
  <si>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</si>
  <si>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</si>
  <si>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</si>
  <si>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</si>
  <si>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</si>
  <si>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</si>
  <si>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</si>
  <si>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</si>
  <si>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</si>
  <si>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</si>
  <si>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</si>
  <si>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</si>
  <si>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</si>
  <si>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</si>
  <si>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</si>
  <si>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</si>
  <si>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</si>
  <si>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</si>
  <si>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</si>
  <si>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</si>
  <si>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</si>
  <si>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</si>
  <si>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</si>
  <si>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</si>
  <si>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</si>
  <si>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</si>
  <si>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</si>
  <si>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</si>
  <si>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</si>
  <si>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</si>
  <si>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</si>
  <si>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</si>
  <si>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</si>
  <si>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</si>
  <si>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</si>
  <si>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</si>
  <si>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</si>
  <si>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</si>
  <si>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</si>
  <si>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</si>
  <si>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</si>
  <si>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</si>
  <si>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</si>
  <si>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</si>
  <si>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</si>
  <si>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</si>
  <si>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</si>
  <si>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</si>
  <si>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</si>
  <si>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</si>
  <si>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</si>
  <si>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</si>
  <si>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</si>
  <si>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</si>
  <si>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</si>
  <si>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</si>
  <si>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</si>
  <si>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</si>
  <si>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</si>
  <si>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</si>
  <si>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</si>
  <si>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</si>
  <si>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</si>
  <si>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</si>
  <si>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</si>
  <si>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</si>
  <si>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</si>
  <si>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</si>
  <si>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</si>
  <si>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</si>
  <si>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</si>
  <si>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</si>
  <si>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</si>
  <si>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</si>
  <si>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</si>
  <si>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</si>
  <si>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</si>
  <si>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</si>
  <si>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</si>
  <si>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</si>
  <si>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</si>
  <si>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</si>
  <si>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</si>
  <si>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</si>
  <si>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</si>
  <si>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</si>
  <si>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</si>
  <si>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</si>
  <si>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</si>
  <si>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</si>
  <si>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</si>
  <si>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</si>
  <si>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</si>
  <si>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</si>
  <si>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</si>
  <si>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</si>
  <si>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</si>
  <si>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</si>
  <si>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</si>
  <si>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</si>
  <si>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</si>
  <si>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</si>
  <si>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</si>
  <si>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</si>
  <si>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</si>
  <si>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</si>
  <si>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</si>
  <si>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</si>
  <si>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</si>
  <si>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</si>
  <si>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</si>
  <si>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</si>
  <si>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</si>
  <si>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</si>
  <si>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</si>
  <si>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</si>
  <si>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</si>
  <si>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</si>
  <si>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</si>
  <si>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</si>
  <si>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</si>
  <si>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</si>
  <si>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</si>
  <si>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</si>
  <si>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</si>
  <si>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</si>
  <si>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</si>
  <si>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</si>
  <si>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</si>
  <si>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</si>
  <si>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</si>
  <si>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</si>
  <si>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</si>
  <si>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</si>
  <si>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</si>
  <si>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</si>
  <si>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</si>
  <si>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</si>
  <si>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</si>
  <si>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</si>
  <si>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</si>
  <si>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</si>
  <si>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</si>
  <si>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</si>
  <si>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</si>
  <si>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</si>
  <si>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</si>
  <si>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</si>
  <si>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</si>
  <si>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</si>
  <si>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</si>
  <si>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</si>
  <si>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</si>
  <si>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</si>
  <si>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</si>
  <si>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</si>
  <si>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</si>
  <si>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</si>
  <si>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</si>
  <si>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</si>
  <si>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</si>
  <si>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</si>
  <si>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</si>
  <si>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</si>
  <si>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</si>
  <si>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</si>
  <si>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</si>
  <si>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</si>
  <si>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</si>
  <si>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</si>
  <si>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</si>
  <si>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</si>
  <si>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</si>
  <si>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</si>
  <si>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</si>
  <si>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</si>
  <si>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</si>
  <si>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</si>
  <si>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</si>
  <si>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</si>
  <si>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</si>
  <si>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</si>
  <si>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</si>
  <si>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</si>
  <si>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</si>
  <si>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</si>
  <si>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</si>
  <si>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</si>
  <si>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</si>
  <si>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</si>
  <si>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</si>
  <si>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</si>
  <si>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</si>
  <si>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</si>
  <si>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</si>
  <si>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</si>
  <si>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</si>
  <si>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</si>
  <si>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</si>
  <si>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</si>
  <si>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</si>
  <si>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</si>
  <si>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</si>
  <si>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</si>
  <si>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</si>
  <si>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</si>
  <si>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</si>
  <si>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</si>
  <si>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</si>
  <si>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</si>
  <si>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</si>
  <si>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</si>
  <si>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</si>
  <si>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</si>
  <si>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</si>
  <si>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</si>
  <si>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</si>
  <si>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</si>
  <si>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</si>
  <si>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</si>
  <si>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</si>
  <si>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</si>
  <si>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</si>
  <si>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</si>
  <si>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</si>
  <si>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</si>
  <si>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</si>
  <si>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</si>
  <si>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</si>
  <si>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</si>
  <si>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</si>
  <si>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</si>
  <si>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</si>
  <si>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</si>
  <si>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</si>
  <si>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</si>
  <si>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</si>
  <si>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</si>
  <si>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</si>
  <si>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</si>
  <si>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</si>
  <si>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</si>
  <si>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</si>
  <si>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</si>
  <si>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</si>
  <si>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</si>
  <si>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</si>
  <si>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</si>
  <si>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</si>
  <si>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</si>
  <si>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</si>
  <si>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</si>
  <si>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</si>
  <si>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</si>
  <si>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</si>
  <si>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</si>
  <si>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</si>
  <si>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</si>
  <si>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</si>
  <si>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</si>
  <si>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</si>
  <si>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</si>
  <si>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</si>
  <si>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</si>
  <si>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</si>
  <si>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</si>
  <si>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</si>
  <si>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</si>
  <si>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</si>
  <si>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</si>
  <si>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</si>
  <si>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</si>
  <si>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</si>
  <si>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</si>
  <si>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</si>
  <si>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</si>
  <si>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</si>
  <si>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</si>
  <si>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</si>
  <si>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</si>
  <si>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</si>
  <si>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</si>
  <si>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</si>
  <si>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</si>
  <si>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</si>
  <si>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</si>
  <si>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</si>
  <si>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</si>
  <si>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</si>
  <si>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</si>
  <si>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</si>
  <si>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</si>
  <si>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</si>
  <si>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</si>
  <si>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</si>
  <si>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</si>
  <si>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</si>
  <si>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</si>
  <si>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</si>
  <si>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</si>
  <si>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</si>
  <si>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</si>
  <si>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</si>
  <si>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</si>
  <si>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</si>
  <si>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</si>
  <si>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</si>
  <si>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</si>
  <si>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</si>
  <si>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</si>
  <si>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</si>
  <si>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</si>
  <si>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</si>
  <si>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</si>
  <si>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</si>
  <si>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</si>
  <si>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</si>
  <si>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</si>
  <si>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</si>
  <si>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</si>
  <si>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</si>
  <si>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</si>
  <si>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</si>
  <si>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</si>
  <si>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</si>
  <si>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</si>
  <si>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</si>
  <si>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</si>
  <si>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</si>
  <si>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</si>
  <si>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</si>
  <si>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</si>
  <si>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</si>
  <si>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</si>
  <si>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</si>
  <si>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</si>
  <si>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</si>
  <si>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</si>
  <si>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</si>
  <si>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</si>
  <si>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</si>
  <si>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</si>
  <si>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</si>
  <si>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</si>
  <si>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</si>
  <si>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</si>
  <si>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</si>
  <si>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</si>
  <si>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</si>
  <si>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</si>
  <si>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</si>
  <si>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</si>
  <si>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</si>
  <si>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</si>
  <si>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</si>
  <si>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</si>
  <si>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</si>
  <si>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</si>
  <si>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</si>
  <si>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</si>
  <si>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</si>
  <si>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</si>
  <si>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</si>
  <si>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</si>
  <si>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</si>
  <si>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</si>
  <si>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</si>
  <si>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</si>
  <si>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</si>
  <si>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</si>
  <si>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</si>
  <si>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</si>
  <si>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</si>
  <si>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</si>
  <si>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</si>
  <si>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</si>
  <si>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</si>
  <si>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</si>
  <si>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</si>
  <si>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</si>
  <si>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</si>
  <si>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</si>
  <si>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</si>
  <si>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</si>
  <si>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</si>
  <si>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</si>
  <si>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</si>
  <si>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</si>
  <si>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</si>
  <si>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</si>
  <si>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</si>
  <si>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</si>
  <si>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</si>
  <si>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</si>
  <si>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</si>
  <si>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</si>
  <si>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</si>
  <si>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</si>
  <si>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</si>
  <si>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</si>
  <si>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</si>
  <si>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</si>
  <si>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</si>
  <si>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</si>
  <si>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</si>
  <si>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</si>
  <si>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</si>
  <si>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</si>
  <si>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</si>
  <si>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</si>
  <si>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</si>
  <si>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</si>
  <si>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</si>
  <si>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</si>
  <si>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</si>
  <si>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</si>
  <si>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</si>
  <si>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</si>
  <si>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</si>
  <si>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</si>
  <si>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</si>
  <si>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</si>
  <si>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</si>
  <si>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</si>
  <si>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</si>
  <si>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</si>
  <si>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</si>
  <si>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</si>
  <si>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</si>
  <si>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</si>
  <si>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</si>
  <si>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</si>
  <si>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</si>
  <si>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</si>
  <si>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</si>
  <si>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</si>
  <si>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</si>
  <si>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</si>
  <si>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</si>
  <si>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</si>
  <si>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</si>
  <si>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</si>
  <si>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</si>
  <si>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</si>
  <si>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</si>
  <si>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</si>
  <si>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</si>
  <si>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</si>
  <si>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</si>
  <si>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</si>
  <si>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</si>
  <si>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</si>
  <si>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</si>
  <si>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</si>
  <si>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</si>
  <si>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</si>
  <si>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</si>
  <si>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</si>
  <si>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</si>
  <si>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</si>
  <si>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</si>
  <si>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</si>
  <si>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</si>
  <si>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</si>
  <si>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</si>
  <si>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</si>
  <si>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</si>
  <si>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</si>
  <si>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</si>
  <si>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</si>
  <si>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</si>
  <si>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</si>
  <si>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</si>
  <si>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</si>
  <si>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</si>
  <si>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</si>
  <si>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</si>
  <si>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</si>
  <si>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</si>
  <si>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</si>
  <si>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</si>
  <si>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</si>
  <si>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</si>
  <si>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</si>
  <si>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</si>
  <si>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</si>
  <si>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</si>
  <si>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</si>
  <si>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</si>
  <si>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</si>
  <si>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</si>
  <si>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</si>
  <si>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</si>
  <si>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</si>
  <si>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</si>
  <si>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</si>
  <si>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</si>
  <si>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</si>
  <si>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</si>
  <si>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</si>
  <si>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</si>
  <si>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</si>
  <si>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</si>
  <si>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</si>
  <si>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</si>
  <si>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</si>
  <si>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</si>
  <si>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</si>
  <si>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</si>
  <si>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</si>
  <si>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</si>
  <si>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</si>
  <si>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</si>
  <si>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</si>
  <si>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</si>
  <si>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</si>
  <si>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</si>
  <si>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</si>
  <si>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</si>
  <si>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</si>
  <si>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</si>
  <si>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</si>
  <si>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</si>
  <si>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</si>
  <si>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</si>
  <si>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</si>
  <si>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</si>
  <si>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</si>
  <si>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</si>
  <si>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</si>
  <si>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</si>
  <si>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</si>
  <si>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</si>
  <si>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</si>
  <si>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</si>
  <si>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</si>
  <si>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</si>
  <si>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</si>
  <si>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</si>
  <si>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</si>
  <si>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</si>
  <si>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</si>
  <si>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</si>
  <si>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</si>
  <si>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</si>
  <si>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</si>
  <si>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</si>
  <si>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</si>
  <si>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</si>
  <si>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</si>
  <si>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</si>
  <si>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</si>
  <si>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</si>
  <si>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</si>
  <si>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</si>
  <si>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</si>
  <si>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</si>
  <si>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</si>
  <si>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</si>
  <si>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</si>
  <si>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</si>
  <si>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</si>
  <si>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</si>
  <si>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</si>
  <si>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</si>
  <si>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</si>
  <si>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</si>
  <si>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</si>
  <si>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</si>
  <si>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</si>
  <si>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</si>
  <si>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</si>
  <si>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</si>
  <si>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</si>
  <si>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</si>
  <si>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</si>
  <si>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</si>
  <si>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</si>
  <si>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</si>
  <si>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</si>
  <si>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</si>
  <si>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</si>
  <si>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</si>
  <si>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</si>
  <si>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</si>
  <si>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</si>
  <si>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</si>
  <si>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</si>
  <si>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</si>
  <si>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</si>
  <si>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</si>
  <si>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</si>
  <si>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</si>
  <si>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</si>
  <si>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</si>
  <si>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</si>
  <si>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</si>
  <si>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</si>
  <si>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</si>
  <si>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</si>
  <si>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</si>
  <si>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</si>
  <si>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</si>
  <si>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</si>
  <si>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</si>
  <si>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</si>
  <si>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</si>
  <si>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</si>
  <si>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</si>
  <si>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</si>
  <si>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</si>
  <si>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</si>
  <si>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</si>
  <si>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</si>
  <si>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</si>
  <si>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</si>
  <si>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</si>
  <si>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</si>
  <si>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</si>
  <si>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</si>
  <si>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</si>
  <si>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</si>
  <si>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</si>
  <si>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</si>
  <si>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</si>
  <si>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</si>
  <si>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</si>
  <si>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</si>
  <si>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</si>
  <si>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</si>
  <si>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</si>
  <si>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</si>
  <si>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</si>
  <si>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</si>
  <si>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</si>
  <si>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</si>
  <si>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</si>
  <si>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</si>
  <si>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</si>
  <si>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</si>
  <si>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</si>
  <si>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</si>
  <si>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</si>
  <si>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</si>
  <si>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</si>
  <si>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</si>
  <si>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</si>
  <si>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</si>
  <si>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</si>
  <si>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</si>
  <si>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</si>
  <si>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</si>
  <si>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</si>
  <si>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</si>
  <si>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</si>
  <si>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</si>
  <si>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</si>
  <si>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</si>
  <si>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</si>
  <si>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</si>
  <si>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</si>
  <si>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</si>
  <si>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</si>
  <si>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</si>
  <si>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</si>
  <si>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</si>
  <si>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</si>
  <si>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</si>
  <si>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</si>
  <si>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</si>
  <si>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</si>
  <si>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</si>
  <si>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</si>
  <si>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</si>
  <si>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</si>
  <si>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</si>
  <si>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</si>
  <si>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</si>
  <si>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</si>
  <si>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</si>
  <si>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</si>
  <si>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</si>
  <si>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</si>
  <si>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</si>
  <si>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</si>
  <si>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</si>
  <si>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</si>
  <si>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</si>
  <si>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</si>
  <si>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</si>
  <si>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</si>
  <si>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</si>
  <si>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</si>
  <si>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</si>
  <si>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</si>
  <si>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</si>
  <si>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</si>
  <si>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</si>
  <si>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</si>
  <si>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</si>
  <si>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</si>
  <si>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</si>
  <si>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</si>
  <si>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</si>
  <si>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</si>
  <si>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</si>
  <si>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</si>
  <si>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</si>
  <si>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</si>
  <si>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</si>
  <si>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</si>
  <si>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</si>
  <si>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</si>
  <si>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</si>
  <si>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</si>
  <si>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</si>
  <si>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</si>
  <si>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</si>
  <si>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</si>
  <si>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</si>
  <si>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</si>
  <si>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</si>
  <si>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</si>
  <si>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</si>
  <si>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</si>
  <si>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</si>
  <si>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</si>
  <si>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</si>
  <si>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</si>
  <si>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</si>
  <si>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</si>
  <si>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</si>
  <si>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</si>
  <si>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</si>
  <si>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</si>
  <si>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</si>
  <si>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</si>
  <si>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</si>
  <si>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</si>
  <si>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</si>
  <si>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</si>
  <si>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</si>
  <si>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</si>
  <si>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</si>
  <si>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</si>
  <si>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</si>
  <si>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</si>
  <si>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</si>
  <si>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</si>
  <si>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</si>
  <si>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</si>
  <si>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</si>
  <si>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</si>
  <si>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</si>
  <si>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</si>
  <si>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</si>
  <si>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</si>
  <si>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</si>
  <si>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</si>
  <si>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</si>
  <si>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</si>
  <si>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</si>
  <si>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</si>
  <si>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</si>
  <si>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</si>
  <si>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</si>
  <si>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</si>
  <si>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</si>
  <si>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</si>
  <si>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</si>
  <si>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</si>
  <si>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</si>
  <si>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</si>
  <si>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</si>
  <si>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</si>
  <si>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</si>
  <si>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</si>
  <si>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</si>
  <si>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</si>
  <si>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</si>
  <si>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</si>
  <si>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</si>
  <si>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</si>
  <si>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</si>
  <si>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</si>
  <si>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</si>
  <si>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</si>
  <si>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</si>
  <si>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</si>
  <si>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</si>
  <si>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</si>
  <si>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</si>
  <si>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</si>
  <si>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</si>
  <si>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</si>
  <si>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</si>
  <si>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</si>
  <si>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</si>
  <si>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</si>
  <si>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</si>
  <si>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</si>
  <si>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</si>
  <si>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</si>
  <si>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</si>
  <si>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</si>
  <si>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</si>
  <si>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</si>
  <si>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</si>
  <si>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</si>
  <si>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</si>
  <si>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</si>
  <si>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</si>
  <si>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</si>
  <si>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</si>
  <si>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</si>
  <si>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</si>
  <si>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</si>
  <si>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</si>
  <si>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</si>
  <si>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</si>
  <si>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</si>
  <si>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</si>
  <si>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</si>
  <si>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</si>
  <si>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</si>
  <si>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</si>
  <si>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</si>
  <si>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</si>
  <si>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</si>
  <si>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</si>
  <si>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</si>
  <si>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</si>
  <si>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</si>
  <si>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</si>
  <si>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</si>
  <si>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</si>
  <si>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</si>
  <si>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</si>
  <si>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</si>
  <si>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</si>
  <si>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</si>
  <si>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</si>
  <si>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</si>
  <si>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</si>
  <si>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</si>
  <si>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</si>
  <si>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</si>
  <si>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</si>
  <si>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</si>
  <si>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</si>
  <si>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</si>
  <si>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</si>
  <si>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</si>
  <si>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</si>
  <si>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</si>
  <si>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</si>
  <si>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</si>
  <si>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</si>
  <si>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</si>
  <si>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</si>
  <si>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</si>
  <si>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</si>
  <si>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</si>
  <si>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</si>
  <si>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</si>
  <si>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</si>
  <si>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</si>
  <si>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</si>
  <si>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</si>
  <si>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</si>
  <si>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</si>
  <si>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</si>
  <si>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</si>
  <si>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</si>
  <si>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</si>
  <si>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</si>
  <si>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</si>
  <si>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</si>
  <si>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</si>
  <si>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</si>
  <si>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</si>
  <si>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</si>
  <si>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</si>
  <si>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</si>
  <si>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</si>
  <si>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</si>
  <si>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</si>
  <si>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</si>
  <si>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</si>
  <si>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</si>
  <si>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</si>
  <si>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</si>
  <si>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</si>
  <si>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</si>
  <si>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</si>
  <si>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</si>
  <si>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</si>
  <si>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</si>
  <si>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</si>
  <si>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</si>
  <si>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</si>
  <si>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</si>
  <si>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</si>
  <si>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</si>
  <si>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</si>
  <si>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</si>
  <si>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</si>
  <si>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</si>
  <si>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</si>
  <si>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</si>
  <si>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</si>
  <si>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</si>
  <si>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</si>
  <si>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</si>
  <si>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</si>
  <si>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</si>
  <si>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</si>
  <si>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</si>
  <si>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</si>
  <si>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</si>
  <si>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</si>
  <si>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</si>
  <si>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</si>
  <si>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</si>
  <si>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</si>
  <si>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</si>
  <si>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</si>
  <si>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</si>
  <si>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</si>
  <si>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</si>
  <si>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</si>
  <si>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</si>
  <si>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</si>
  <si>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</si>
  <si>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</si>
  <si>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</si>
  <si>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</si>
  <si>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</si>
  <si>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</si>
  <si>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</si>
  <si>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</si>
  <si>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</si>
  <si>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</si>
  <si>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</si>
  <si>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</si>
  <si>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</si>
  <si>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</si>
  <si>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</si>
  <si>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</si>
  <si>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</si>
  <si>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</si>
  <si>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</si>
  <si>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</si>
  <si>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</si>
  <si>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</si>
  <si>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</si>
  <si>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</si>
  <si>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</si>
  <si>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</si>
  <si>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</si>
  <si>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</si>
  <si>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</si>
  <si>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</si>
  <si>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</si>
  <si>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</si>
  <si>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</si>
  <si>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</si>
  <si>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</si>
  <si>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</si>
  <si>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</si>
  <si>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</si>
  <si>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</si>
  <si>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</si>
  <si>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</si>
  <si>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</si>
  <si>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</si>
  <si>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</si>
  <si>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</si>
  <si>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</si>
  <si>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</si>
  <si>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</si>
  <si>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</si>
  <si>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</si>
  <si>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</si>
  <si>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</si>
  <si>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</si>
  <si>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</si>
  <si>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</si>
  <si>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</si>
  <si>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</si>
  <si>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</si>
  <si>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</si>
  <si>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</si>
  <si>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</si>
  <si>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</si>
  <si>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</si>
  <si>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</si>
  <si>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</si>
  <si>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</si>
  <si>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</si>
  <si>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</si>
  <si>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</si>
  <si>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</si>
  <si>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</si>
  <si>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</si>
  <si>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</si>
  <si>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</si>
  <si>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</si>
  <si>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</si>
  <si>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</si>
  <si>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</si>
  <si>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</si>
  <si>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</si>
  <si>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</si>
  <si>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</si>
  <si>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</si>
  <si>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</si>
  <si>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</si>
  <si>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</si>
  <si>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</si>
  <si>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</si>
  <si>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</si>
  <si>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</si>
  <si>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</si>
  <si>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</si>
  <si>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</si>
  <si>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</si>
  <si>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</si>
  <si>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</si>
  <si>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</si>
  <si>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</si>
  <si>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</si>
  <si>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</si>
  <si>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</si>
  <si>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</si>
  <si>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</si>
  <si>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</si>
  <si>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</si>
  <si>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</si>
  <si>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</si>
  <si>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</si>
  <si>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</si>
  <si>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</si>
  <si>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</si>
  <si>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</si>
  <si>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</si>
  <si>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</si>
  <si>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</si>
  <si>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</si>
  <si>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</si>
  <si>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</si>
  <si>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</si>
  <si>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</si>
  <si>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</si>
  <si>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</si>
  <si>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</si>
  <si>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</si>
  <si>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</si>
  <si>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</si>
  <si>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</si>
  <si>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</si>
  <si>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</si>
  <si>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</si>
  <si>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</si>
  <si>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</si>
  <si>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</si>
  <si>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</si>
  <si>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</si>
  <si>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</si>
  <si>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</si>
  <si>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</si>
  <si>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</si>
  <si>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</si>
  <si>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</si>
  <si>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</si>
  <si>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</si>
  <si>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</si>
  <si>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</si>
  <si>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</si>
  <si>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</si>
  <si>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</si>
  <si>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</si>
  <si>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</si>
  <si>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</si>
  <si>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</si>
  <si>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</si>
  <si>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</si>
  <si>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</si>
  <si>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</si>
  <si>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</si>
  <si>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</si>
  <si>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</si>
  <si>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</si>
  <si>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</si>
  <si>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</si>
  <si>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</si>
  <si>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</si>
  <si>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</si>
  <si>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</si>
  <si>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</si>
  <si>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</si>
  <si>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</si>
  <si>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</si>
  <si>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</si>
  <si>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</si>
  <si>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</si>
  <si>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</si>
  <si>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</si>
  <si>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</si>
  <si>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</si>
  <si>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</si>
  <si>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</si>
  <si>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</si>
  <si>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</si>
  <si>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</si>
  <si>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</si>
  <si>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</si>
  <si>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</si>
  <si>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</si>
  <si>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</si>
  <si>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</si>
  <si>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</si>
  <si>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</si>
  <si>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</si>
  <si>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</si>
  <si>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</si>
  <si>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</si>
  <si>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</si>
  <si>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</si>
  <si>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</si>
  <si>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</si>
  <si>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</si>
  <si>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</si>
  <si>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</si>
  <si>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</si>
  <si>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</si>
  <si>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</si>
  <si>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</si>
  <si>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</si>
  <si>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</si>
  <si>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</si>
  <si>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</si>
  <si>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</si>
  <si>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</si>
  <si>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</si>
  <si>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</si>
  <si>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</si>
  <si>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</si>
  <si>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</si>
  <si>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</si>
  <si>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</si>
  <si>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</si>
  <si>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</si>
  <si>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</si>
  <si>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</si>
  <si>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</si>
  <si>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</si>
  <si>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</si>
  <si>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</si>
  <si>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</si>
  <si>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</si>
  <si>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</si>
  <si>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</si>
  <si>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</si>
  <si>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</si>
  <si>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</si>
  <si>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</si>
  <si>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</si>
  <si>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</si>
  <si>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</si>
  <si>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</si>
  <si>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</si>
  <si>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</si>
  <si>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</si>
  <si>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</si>
  <si>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</si>
  <si>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</si>
  <si>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</si>
  <si>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</si>
  <si>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</si>
  <si>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</si>
  <si>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</si>
  <si>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</si>
  <si>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</si>
  <si>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</si>
  <si>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</si>
  <si>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</si>
  <si>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</si>
  <si>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</si>
  <si>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</si>
  <si>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</si>
  <si>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</si>
  <si>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</si>
  <si>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</si>
  <si>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</si>
  <si>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</si>
  <si>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</si>
  <si>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</si>
  <si>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</si>
  <si>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</si>
  <si>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</si>
  <si>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</si>
  <si>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</si>
  <si>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</si>
  <si>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</si>
  <si>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</si>
  <si>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</si>
  <si>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</si>
  <si>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</si>
  <si>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</si>
  <si>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</si>
  <si>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</si>
  <si>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</si>
  <si>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</si>
  <si>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</si>
  <si>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</si>
  <si>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</si>
  <si>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</si>
  <si>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</si>
  <si>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</si>
  <si>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</si>
  <si>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</si>
  <si>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</si>
  <si>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</si>
  <si>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</si>
  <si>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</si>
  <si>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</si>
  <si>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</si>
  <si>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</si>
  <si>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</si>
  <si>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</si>
  <si>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</si>
  <si>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</si>
  <si>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</si>
  <si>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</si>
  <si>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</si>
  <si>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</si>
  <si>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</si>
  <si>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</si>
  <si>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</si>
  <si>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</si>
  <si>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</si>
  <si>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</si>
  <si>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</si>
  <si>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</si>
  <si>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</si>
  <si>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</si>
  <si>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</si>
  <si>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</si>
  <si>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</si>
  <si>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</si>
  <si>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</si>
  <si>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</si>
  <si>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</si>
  <si>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</si>
  <si>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</si>
  <si>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</si>
  <si>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</si>
  <si>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</si>
  <si>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</si>
  <si>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</si>
  <si>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</si>
  <si>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</si>
  <si>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</si>
  <si>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</si>
  <si>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</si>
  <si>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</si>
  <si>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</si>
  <si>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</si>
  <si>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</si>
  <si>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</si>
  <si>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</si>
  <si>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</si>
  <si>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</si>
  <si>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</si>
  <si>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</si>
  <si>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</si>
  <si>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</si>
  <si>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</si>
  <si>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</si>
  <si>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</si>
  <si>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</si>
  <si>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</si>
  <si>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</si>
  <si>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</si>
  <si>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</si>
  <si>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</si>
  <si>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</si>
  <si>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</si>
  <si>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</si>
  <si>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</si>
  <si>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</si>
  <si>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</si>
  <si>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</si>
  <si>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</si>
  <si>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</si>
  <si>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</si>
  <si>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</si>
  <si>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</si>
  <si>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</si>
  <si>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</si>
  <si>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</si>
  <si>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</si>
  <si>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</si>
  <si>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</si>
  <si>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</si>
  <si>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</si>
  <si>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</si>
  <si>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</si>
  <si>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</si>
  <si>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</si>
  <si>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</si>
  <si>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</si>
  <si>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</si>
  <si>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</si>
  <si>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</si>
  <si>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</si>
  <si>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</si>
  <si>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</si>
  <si>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</si>
  <si>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</si>
  <si>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</si>
  <si>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</si>
  <si>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</si>
  <si>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</si>
  <si>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</si>
  <si>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</si>
  <si>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</si>
  <si>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</si>
  <si>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</si>
  <si>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</si>
  <si>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</si>
  <si>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</si>
  <si>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</si>
  <si>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</si>
  <si>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</si>
  <si>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</si>
  <si>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</si>
  <si>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</si>
  <si>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</si>
  <si>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</si>
  <si>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</si>
  <si>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</si>
  <si>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</si>
  <si>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</si>
  <si>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</si>
  <si>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</si>
  <si>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</si>
  <si>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</si>
  <si>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</si>
  <si>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</si>
  <si>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</si>
  <si>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</si>
  <si>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</si>
  <si>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</si>
  <si>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</si>
  <si>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</si>
  <si>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</si>
  <si>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</si>
  <si>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</si>
  <si>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</si>
  <si>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</si>
  <si>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</si>
  <si>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</si>
  <si>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</si>
  <si>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</si>
  <si>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</si>
  <si>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</si>
  <si>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</si>
  <si>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</si>
  <si>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</si>
  <si>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</si>
  <si>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</si>
  <si>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</si>
  <si>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</si>
  <si>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</si>
  <si>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</si>
  <si>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</si>
  <si>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</si>
  <si>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</si>
  <si>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</si>
  <si>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</si>
  <si>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</si>
  <si>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</si>
  <si>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</si>
  <si>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</si>
  <si>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</si>
  <si>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</si>
  <si>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</si>
  <si>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</si>
  <si>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</si>
  <si>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</si>
  <si>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</si>
  <si>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</si>
  <si>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</si>
  <si>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</si>
  <si>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</si>
  <si>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</si>
  <si>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</si>
  <si>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</si>
  <si>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</si>
  <si>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</si>
  <si>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</si>
  <si>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</si>
  <si>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</si>
  <si>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</si>
  <si>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</si>
  <si>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</si>
  <si>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</si>
  <si>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</si>
  <si>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</si>
  <si>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</si>
  <si>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</si>
  <si>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</si>
  <si>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</si>
  <si>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</si>
  <si>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</si>
  <si>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</si>
  <si>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</si>
  <si>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</si>
  <si>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</si>
  <si>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</si>
  <si>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</si>
  <si>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</si>
  <si>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</si>
  <si>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</si>
  <si>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</si>
  <si>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</si>
  <si>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</si>
  <si>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</si>
  <si>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</si>
  <si>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</si>
  <si>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</si>
  <si>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</si>
  <si>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</si>
  <si>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</si>
  <si>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</si>
  <si>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</si>
  <si>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</si>
  <si>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</si>
  <si>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</si>
  <si>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</si>
  <si>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</si>
  <si>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</si>
  <si>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</si>
  <si>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</si>
  <si>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</si>
  <si>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</si>
  <si>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</si>
  <si>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</si>
  <si>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</si>
  <si>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</si>
  <si>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</si>
  <si>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</si>
  <si>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</si>
  <si>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</si>
  <si>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</si>
  <si>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</si>
  <si>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</si>
  <si>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</si>
  <si>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</si>
  <si>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</si>
  <si>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</si>
  <si>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</si>
  <si>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</si>
  <si>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</si>
  <si>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</si>
  <si>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</si>
  <si>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</si>
  <si>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</si>
  <si>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</si>
  <si>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</si>
  <si>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</si>
  <si>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</si>
  <si>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</si>
  <si>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</si>
  <si>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</si>
  <si>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</si>
  <si>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</si>
  <si>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</si>
  <si>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</si>
  <si>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</si>
  <si>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</si>
  <si>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</si>
  <si>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</si>
  <si>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</si>
  <si>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</si>
  <si>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</si>
  <si>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</si>
  <si>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</si>
  <si>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</si>
  <si>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</si>
  <si>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</si>
  <si>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</si>
  <si>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</si>
  <si>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</si>
  <si>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</si>
  <si>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</si>
  <si>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</si>
  <si>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</si>
  <si>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</si>
  <si>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</si>
  <si>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</si>
  <si>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</si>
  <si>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</si>
  <si>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</si>
  <si>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</si>
  <si>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</si>
  <si>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</si>
  <si>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</si>
  <si>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</si>
  <si>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</si>
  <si>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</si>
  <si>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</si>
  <si>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</si>
  <si>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</si>
  <si>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</si>
  <si>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</si>
  <si>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</si>
  <si>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</si>
  <si>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</si>
  <si>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</si>
  <si>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</si>
  <si>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</si>
  <si>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</si>
  <si>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</si>
  <si>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</si>
  <si>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</si>
  <si>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</si>
  <si>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</si>
  <si>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</si>
  <si>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</si>
  <si>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</si>
  <si>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</si>
  <si>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</si>
  <si>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</si>
  <si>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</si>
  <si>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</si>
  <si>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</si>
  <si>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</si>
  <si>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</si>
  <si>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</si>
  <si>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</si>
  <si>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</si>
  <si>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</si>
  <si>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</si>
  <si>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</si>
  <si>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</si>
  <si>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</si>
  <si>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</si>
  <si>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</si>
  <si>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</si>
  <si>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</si>
  <si>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</si>
  <si>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</si>
  <si>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</si>
  <si>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</si>
  <si>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</si>
  <si>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</si>
  <si>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</si>
  <si>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</si>
  <si>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</si>
  <si>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</si>
  <si>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</si>
  <si>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</si>
  <si>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</si>
  <si>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</si>
  <si>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</si>
  <si>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</si>
  <si>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</si>
  <si>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</si>
  <si>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</si>
  <si>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</si>
  <si>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</si>
  <si>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</si>
  <si>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</si>
  <si>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</si>
  <si>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</si>
  <si>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</si>
  <si>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</si>
  <si>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</si>
  <si>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</si>
  <si>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</si>
  <si>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</si>
  <si>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</si>
  <si>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</si>
  <si>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</si>
  <si>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</si>
  <si>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</si>
  <si>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</si>
  <si>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</si>
  <si>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</si>
  <si>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</si>
  <si>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</si>
  <si>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</si>
  <si>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</si>
  <si>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</si>
  <si>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</si>
  <si>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</si>
  <si>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</si>
  <si>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</si>
  <si>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</si>
  <si>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</si>
  <si>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</si>
  <si>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</si>
  <si>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</si>
  <si>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</si>
  <si>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</si>
  <si>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</si>
  <si>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</si>
  <si>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</si>
  <si>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</si>
  <si>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</si>
  <si>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</si>
  <si>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</si>
  <si>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</si>
  <si>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</si>
  <si>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</si>
  <si>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</si>
  <si>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</si>
  <si>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</si>
  <si>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</si>
  <si>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</si>
  <si>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</si>
  <si>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</si>
  <si>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</si>
  <si>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</si>
  <si>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</si>
  <si>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</si>
  <si>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</si>
  <si>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</si>
  <si>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</si>
  <si>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</si>
  <si>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</si>
  <si>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</si>
  <si>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</si>
  <si>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</si>
  <si>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</si>
  <si>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</si>
  <si>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</si>
  <si>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</si>
  <si>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</si>
  <si>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</si>
  <si>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</si>
  <si>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</si>
  <si>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</si>
  <si>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</si>
  <si>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</si>
  <si>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</si>
  <si>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</si>
  <si>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</si>
  <si>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</si>
  <si>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</si>
  <si>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</si>
  <si>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</si>
  <si>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</si>
  <si>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</si>
  <si>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</si>
  <si>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</si>
  <si>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</si>
  <si>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</si>
  <si>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</si>
  <si>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</si>
  <si>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</si>
  <si>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</si>
  <si>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</si>
  <si>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</si>
  <si>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</si>
  <si>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</si>
  <si>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</si>
  <si>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</si>
  <si>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</si>
  <si>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</si>
  <si>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</si>
  <si>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</si>
  <si>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</si>
  <si>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</si>
  <si>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</si>
  <si>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</si>
  <si>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</si>
  <si>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</si>
  <si>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</si>
  <si>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</si>
  <si>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</si>
  <si>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</si>
  <si>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</si>
  <si>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</si>
  <si>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</si>
  <si>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</si>
  <si>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</si>
  <si>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</si>
  <si>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</si>
  <si>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</si>
  <si>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</si>
  <si>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</si>
  <si>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</si>
  <si>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</si>
  <si>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</si>
  <si>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</si>
  <si>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</si>
  <si>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</si>
  <si>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</si>
  <si>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</si>
  <si>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</si>
  <si>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</si>
  <si>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</si>
  <si>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</si>
  <si>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</si>
  <si>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</si>
  <si>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</si>
  <si>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</si>
  <si>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</si>
  <si>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</si>
  <si>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</si>
  <si>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</si>
  <si>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</si>
  <si>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</si>
  <si>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</si>
  <si>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</si>
  <si>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</si>
  <si>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</si>
  <si>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</si>
  <si>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</si>
  <si>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</si>
  <si>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</si>
  <si>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</si>
  <si>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</si>
  <si>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</si>
  <si>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</si>
  <si>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</si>
  <si>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</si>
  <si>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</si>
  <si>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</si>
  <si>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</si>
  <si>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</si>
  <si>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</si>
  <si>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</si>
  <si>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</si>
  <si>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</si>
  <si>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</si>
  <si>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</si>
  <si>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</si>
  <si>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</si>
  <si>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</si>
  <si>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</si>
  <si>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</si>
  <si>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</si>
  <si>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</si>
  <si>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</si>
  <si>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</si>
  <si>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</si>
  <si>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</si>
  <si>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</si>
  <si>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</si>
  <si>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</si>
  <si>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</si>
  <si>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</si>
  <si>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</si>
  <si>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</si>
  <si>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</si>
  <si>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</si>
  <si>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</si>
  <si>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</si>
  <si>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</si>
  <si>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</si>
  <si>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</si>
  <si>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</si>
  <si>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</si>
  <si>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</si>
  <si>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</si>
  <si>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</si>
  <si>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</si>
  <si>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</si>
  <si>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</si>
  <si>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</si>
  <si>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</si>
  <si>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</si>
  <si>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</si>
  <si>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</si>
  <si>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</si>
  <si>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</si>
  <si>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</si>
  <si>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</si>
  <si>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</si>
  <si>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</si>
  <si>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</si>
  <si>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</si>
  <si>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</si>
  <si>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</si>
  <si>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</si>
  <si>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</si>
  <si>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</si>
  <si>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</si>
  <si>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</si>
  <si>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</si>
  <si>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</si>
  <si>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</si>
  <si>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</si>
  <si>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</si>
  <si>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</si>
  <si>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</si>
  <si>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</si>
  <si>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</si>
  <si>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</si>
  <si>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</si>
  <si>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</si>
  <si>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</si>
  <si>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</si>
  <si>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</si>
  <si>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</si>
  <si>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</si>
  <si>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</si>
  <si>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</si>
  <si>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</si>
  <si>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</si>
  <si>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</si>
  <si>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</si>
  <si>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</si>
  <si>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</si>
  <si>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</si>
  <si>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</si>
  <si>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</si>
  <si>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</si>
  <si>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</si>
  <si>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</si>
  <si>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</si>
  <si>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</si>
  <si>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</si>
  <si>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</si>
  <si>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</si>
  <si>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</si>
  <si>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</si>
  <si>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</si>
  <si>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</si>
  <si>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</si>
  <si>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</si>
  <si>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</si>
  <si>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</si>
  <si>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</si>
  <si>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</si>
  <si>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</si>
  <si>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</si>
  <si>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</si>
  <si>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</si>
  <si>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</si>
  <si>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</si>
  <si>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</si>
  <si>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</si>
  <si>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</si>
  <si>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</si>
  <si>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</si>
  <si>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</si>
  <si>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</si>
  <si>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</si>
  <si>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</si>
  <si>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</si>
  <si>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</si>
  <si>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</si>
  <si>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</si>
  <si>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</si>
  <si>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</si>
  <si>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</si>
  <si>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</si>
  <si>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</si>
  <si>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</si>
  <si>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</si>
  <si>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</si>
  <si>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</si>
  <si>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</si>
  <si>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</si>
  <si>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</si>
  <si>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</si>
  <si>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</si>
  <si>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</si>
  <si>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</si>
  <si>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</si>
  <si>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</si>
  <si>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</si>
  <si>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</si>
  <si>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</si>
  <si>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</si>
  <si>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</si>
  <si>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</si>
  <si>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</si>
  <si>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</si>
  <si>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</si>
  <si>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</si>
  <si>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</si>
  <si>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</si>
  <si>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</si>
  <si>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</si>
  <si>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</si>
  <si>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</si>
  <si>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</si>
  <si>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</si>
  <si>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</si>
  <si>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</si>
  <si>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</si>
  <si>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</si>
  <si>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</si>
  <si>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</si>
  <si>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</si>
  <si>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</si>
  <si>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</si>
  <si>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</si>
  <si>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</si>
  <si>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</si>
  <si>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</si>
  <si>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</si>
  <si>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</si>
  <si>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</si>
  <si>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</si>
  <si>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</si>
  <si>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</si>
  <si>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</si>
  <si>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</si>
  <si>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</si>
  <si>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</si>
  <si>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</si>
  <si>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</si>
  <si>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</si>
  <si>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</si>
  <si>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</si>
  <si>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</si>
  <si>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</si>
  <si>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</si>
  <si>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</si>
  <si>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</si>
  <si>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</si>
  <si>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</si>
  <si>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</si>
  <si>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</si>
  <si>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</si>
  <si>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</si>
  <si>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</si>
  <si>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</si>
  <si>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</si>
  <si>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</si>
  <si>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</si>
  <si>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</si>
  <si>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</si>
  <si>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</si>
  <si>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</si>
  <si>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</si>
  <si>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</si>
  <si>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</si>
  <si>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</si>
  <si>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</si>
  <si>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</si>
  <si>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</si>
  <si>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</si>
  <si>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</si>
  <si>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</si>
  <si>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</si>
  <si>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</si>
  <si>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</si>
  <si>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</si>
  <si>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</si>
  <si>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</si>
  <si>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</si>
  <si>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</si>
  <si>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</si>
  <si>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</si>
  <si>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</si>
  <si>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</si>
  <si>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</si>
  <si>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</si>
  <si>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</si>
  <si>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</si>
  <si>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</si>
  <si>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</si>
  <si>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</si>
  <si>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</si>
  <si>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</si>
  <si>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</si>
  <si>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</si>
  <si>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</si>
  <si>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</si>
  <si>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</si>
  <si>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</si>
  <si>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</si>
  <si>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</si>
  <si>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</si>
  <si>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</si>
  <si>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</si>
  <si>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</si>
  <si>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</si>
  <si>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</si>
  <si>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</si>
  <si>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</si>
  <si>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</si>
  <si>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</si>
  <si>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</si>
  <si>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</si>
  <si>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</si>
  <si>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</si>
  <si>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</si>
  <si>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</si>
  <si>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</si>
  <si>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</si>
  <si>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</si>
  <si>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</si>
  <si>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</si>
  <si>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</si>
  <si>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</si>
  <si>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</si>
  <si>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</si>
  <si>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</si>
  <si>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</si>
  <si>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</si>
  <si>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</si>
  <si>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</si>
  <si>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</si>
  <si>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</si>
  <si>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</si>
  <si>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</si>
  <si>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</si>
  <si>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</si>
  <si>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</si>
  <si>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</si>
  <si>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</si>
  <si>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</si>
  <si>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</si>
  <si>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</si>
  <si>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</si>
  <si>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</si>
  <si>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</si>
  <si>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</si>
  <si>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</si>
  <si>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</si>
  <si>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</si>
  <si>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</si>
  <si>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</si>
  <si>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</si>
  <si>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</si>
  <si>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</si>
  <si>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</si>
  <si>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</si>
  <si>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</si>
  <si>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</si>
  <si>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</si>
  <si>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</si>
  <si>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</si>
  <si>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</si>
  <si>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</si>
  <si>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</si>
  <si>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</si>
  <si>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</si>
  <si>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</si>
  <si>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</si>
  <si>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</si>
  <si>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</si>
  <si>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</si>
  <si>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</si>
  <si>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</si>
  <si>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</si>
  <si>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</si>
  <si>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</si>
  <si>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</si>
  <si>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</si>
  <si>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</si>
  <si>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</si>
  <si>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</si>
  <si>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</si>
  <si>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</si>
  <si>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</si>
  <si>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</si>
  <si>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</si>
  <si>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</si>
  <si>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</si>
  <si>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</si>
  <si>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</si>
  <si>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</si>
  <si>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</si>
  <si>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</si>
  <si>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</si>
  <si>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</si>
  <si>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</si>
  <si>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</si>
  <si>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</si>
  <si>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</si>
  <si>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</si>
  <si>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</si>
  <si>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</si>
  <si>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</si>
  <si>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</si>
  <si>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</si>
  <si>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</si>
  <si>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</si>
  <si>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</si>
  <si>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</si>
  <si>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</si>
  <si>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</si>
  <si>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</si>
  <si>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</si>
  <si>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</si>
  <si>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</si>
  <si>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</si>
  <si>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</si>
  <si>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</si>
  <si>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</si>
  <si>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</si>
  <si>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</si>
  <si>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</si>
  <si>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</si>
  <si>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</si>
  <si>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</si>
  <si>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</si>
  <si>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</si>
  <si>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</si>
  <si>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</si>
  <si>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</si>
  <si>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</si>
  <si>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</si>
  <si>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</si>
  <si>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</si>
  <si>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</si>
  <si>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</si>
  <si>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</si>
  <si>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</si>
  <si>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</si>
  <si>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</si>
  <si>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</si>
  <si>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</si>
  <si>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</si>
  <si>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</si>
  <si>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</si>
  <si>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</si>
  <si>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</si>
  <si>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</si>
  <si>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</si>
  <si>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</si>
  <si>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</si>
  <si>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</si>
  <si>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</si>
  <si>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</si>
  <si>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</si>
  <si>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</si>
  <si>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</si>
  <si>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</si>
  <si>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</si>
  <si>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</si>
  <si>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</si>
  <si>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</si>
  <si>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</si>
  <si>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</si>
  <si>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</si>
  <si>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</si>
  <si>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</si>
  <si>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</si>
  <si>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</si>
  <si>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</si>
  <si>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</si>
  <si>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</si>
  <si>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</si>
  <si>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</si>
  <si>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</si>
  <si>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</si>
  <si>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</si>
  <si>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</si>
  <si>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</si>
  <si>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</si>
  <si>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</si>
  <si>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</si>
  <si>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</si>
  <si>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</si>
  <si>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</si>
  <si>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</si>
  <si>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</si>
  <si>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</si>
  <si>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</si>
  <si>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</si>
  <si>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</si>
  <si>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</si>
  <si>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</si>
  <si>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</si>
  <si>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</si>
  <si>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</si>
  <si>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</si>
  <si>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</si>
  <si>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</si>
  <si>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</si>
  <si>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</si>
  <si>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</si>
  <si>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</si>
  <si>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</si>
  <si>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</si>
  <si>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</si>
  <si>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</si>
  <si>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</si>
  <si>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</si>
  <si>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</si>
  <si>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</si>
  <si>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</si>
  <si>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</si>
  <si>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</si>
  <si>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</si>
  <si>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</si>
  <si>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</si>
  <si>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</si>
  <si>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</si>
  <si>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</si>
  <si>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</si>
  <si>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</si>
  <si>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</si>
  <si>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</si>
  <si>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</si>
  <si>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</si>
  <si>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</si>
  <si>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</si>
  <si>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</si>
  <si>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</si>
  <si>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</si>
  <si>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</si>
  <si>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</si>
  <si>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</si>
  <si>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</si>
  <si>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</si>
  <si>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</si>
  <si>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</si>
  <si>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</si>
  <si>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</si>
  <si>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</si>
  <si>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</si>
  <si>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</si>
  <si>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</si>
  <si>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</si>
  <si>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</si>
  <si>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</si>
  <si>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</si>
  <si>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</si>
  <si>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</si>
  <si>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</si>
  <si>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</si>
  <si>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</si>
  <si>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</si>
  <si>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</si>
  <si>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</si>
  <si>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</si>
  <si>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</si>
  <si>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</si>
  <si>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</si>
  <si>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</si>
  <si>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</si>
  <si>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</si>
  <si>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</si>
  <si>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</si>
  <si>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</si>
  <si>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</si>
  <si>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</si>
  <si>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</si>
  <si>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</si>
  <si>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</si>
  <si>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</si>
  <si>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</si>
  <si>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</si>
  <si>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</si>
  <si>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</si>
  <si>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</si>
  <si>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</si>
  <si>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</si>
  <si>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</si>
  <si>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</si>
  <si>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</si>
  <si>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</si>
  <si>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</si>
  <si>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</si>
  <si>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</si>
  <si>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</si>
  <si>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</si>
  <si>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</si>
  <si>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</si>
  <si>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</si>
  <si>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</si>
  <si>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</si>
  <si>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</si>
  <si>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</si>
  <si>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</si>
  <si>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</si>
  <si>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</si>
  <si>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</si>
  <si>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</si>
  <si>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</si>
  <si>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</si>
  <si>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</si>
  <si>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</si>
  <si>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</si>
  <si>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</si>
  <si>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</si>
  <si>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</si>
  <si>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</si>
  <si>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</si>
  <si>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</si>
  <si>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</si>
  <si>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</si>
  <si>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</si>
  <si>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</si>
  <si>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</si>
  <si>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</si>
  <si>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</si>
  <si>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</si>
  <si>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</si>
  <si>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</si>
  <si>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</si>
  <si>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</si>
  <si>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</si>
  <si>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</si>
  <si>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</si>
  <si>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</si>
  <si>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</si>
  <si>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</si>
  <si>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</si>
  <si>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</si>
  <si>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</si>
  <si>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</si>
  <si>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</si>
  <si>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</si>
  <si>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</si>
  <si>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</si>
  <si>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</si>
  <si>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</si>
  <si>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</si>
  <si>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</si>
  <si>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</si>
  <si>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</si>
  <si>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</si>
  <si>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</si>
  <si>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</si>
  <si>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</si>
  <si>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</si>
  <si>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</si>
  <si>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</si>
  <si>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</si>
  <si>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</si>
  <si>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</si>
  <si>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</si>
  <si>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</si>
  <si>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</si>
  <si>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</si>
  <si>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</si>
  <si>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</si>
  <si>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</si>
  <si>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</si>
  <si>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</si>
  <si>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</si>
  <si>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</si>
  <si>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</si>
  <si>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</si>
  <si>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</si>
  <si>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</si>
  <si>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</si>
  <si>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</si>
  <si>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</si>
  <si>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</si>
  <si>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</si>
  <si>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</si>
  <si>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</si>
  <si>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</si>
  <si>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</si>
  <si>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</si>
  <si>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</si>
  <si>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</si>
  <si>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</si>
  <si>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</si>
  <si>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</si>
  <si>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</si>
  <si>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</si>
  <si>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</si>
  <si>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</si>
  <si>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</si>
  <si>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</si>
  <si>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</si>
  <si>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</si>
  <si>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</si>
  <si>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</si>
  <si>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</si>
  <si>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</si>
  <si>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</si>
  <si>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</si>
  <si>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</si>
  <si>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</si>
  <si>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</si>
  <si>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</si>
  <si>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</si>
  <si>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</si>
  <si>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</si>
  <si>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</si>
  <si>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</si>
  <si>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</si>
  <si>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</si>
  <si>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</si>
  <si>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</si>
  <si>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</si>
  <si>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</si>
  <si>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</si>
  <si>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</si>
  <si>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</si>
  <si>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</si>
  <si>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</si>
  <si>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</si>
  <si>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</si>
  <si>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</si>
  <si>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</si>
  <si>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</si>
  <si>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</si>
  <si>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</si>
  <si>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</si>
  <si>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</si>
  <si>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</si>
  <si>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</si>
  <si>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</si>
  <si>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</si>
  <si>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</si>
  <si>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</si>
  <si>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</si>
  <si>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</si>
  <si>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</si>
  <si>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</si>
  <si>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</si>
  <si>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</si>
  <si>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</si>
  <si>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</si>
  <si>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</si>
  <si>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</si>
  <si>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</si>
  <si>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</si>
  <si>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</si>
  <si>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</si>
  <si>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</si>
  <si>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</si>
  <si>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</si>
  <si>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</si>
  <si>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</si>
  <si>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</si>
  <si>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</si>
  <si>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</si>
  <si>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</si>
  <si>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</si>
  <si>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</si>
  <si>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</si>
  <si>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</si>
  <si>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</si>
  <si>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</si>
  <si>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</si>
  <si>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</si>
  <si>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</si>
  <si>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</si>
  <si>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</si>
  <si>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</si>
  <si>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</si>
  <si>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</si>
  <si>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</si>
  <si>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</si>
  <si>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</si>
  <si>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</si>
  <si>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</si>
  <si>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</si>
  <si>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</si>
  <si>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</si>
  <si>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</si>
  <si>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</si>
  <si>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</si>
  <si>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</si>
  <si>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</si>
  <si>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</si>
  <si>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</si>
  <si>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</si>
  <si>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</si>
  <si>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</si>
  <si>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</si>
  <si>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</si>
  <si>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</si>
  <si>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</si>
  <si>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</si>
  <si>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</si>
  <si>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</si>
  <si>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</si>
  <si>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</si>
  <si>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</si>
  <si>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</si>
  <si>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</si>
  <si>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</si>
  <si>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</si>
  <si>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</si>
  <si>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</si>
  <si>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</si>
  <si>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</si>
  <si>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</si>
  <si>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</si>
  <si>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</si>
  <si>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</si>
  <si>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</si>
  <si>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</si>
  <si>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</si>
  <si>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</si>
  <si>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</si>
  <si>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</si>
  <si>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</si>
  <si>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</si>
  <si>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</si>
  <si>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</si>
  <si>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</si>
  <si>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</si>
  <si>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</si>
  <si>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</si>
  <si>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</si>
  <si>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</si>
  <si>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</si>
  <si>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</si>
  <si>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</si>
  <si>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</si>
  <si>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</si>
  <si>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</si>
  <si>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</si>
  <si>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</si>
  <si>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</si>
  <si>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</si>
  <si>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</si>
  <si>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</si>
  <si>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</si>
  <si>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</si>
  <si>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</si>
  <si>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</si>
  <si>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</si>
  <si>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</si>
  <si>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</si>
  <si>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</si>
  <si>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</si>
  <si>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</si>
  <si>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</si>
  <si>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</si>
  <si>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</si>
  <si>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</si>
  <si>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</si>
  <si>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</si>
  <si>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</si>
  <si>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</si>
  <si>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</si>
  <si>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</si>
  <si>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</si>
  <si>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</si>
  <si>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</si>
  <si>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</si>
  <si>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</si>
  <si>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</si>
  <si>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</si>
  <si>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</si>
  <si>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</si>
  <si>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</si>
  <si>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</si>
  <si>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</si>
  <si>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</si>
  <si>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</si>
  <si>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</si>
  <si>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</si>
  <si>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</si>
  <si>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</si>
  <si>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</si>
  <si>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</si>
  <si>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</si>
  <si>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</si>
  <si>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</si>
  <si>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</si>
  <si>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</si>
  <si>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</si>
  <si>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</si>
  <si>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</si>
  <si>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</si>
  <si>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</si>
  <si>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</si>
  <si>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</si>
  <si>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</si>
  <si>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</si>
  <si>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</si>
  <si>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</si>
  <si>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</si>
  <si>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</si>
  <si>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</si>
  <si>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</si>
  <si>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</si>
  <si>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</si>
  <si>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</si>
  <si>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</si>
  <si>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</si>
  <si>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</si>
  <si>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</si>
  <si>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</si>
  <si>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</si>
  <si>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</si>
  <si>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</si>
  <si>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</si>
  <si>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</si>
  <si>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</si>
  <si>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</si>
  <si>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</si>
  <si>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</si>
  <si>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</si>
  <si>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</si>
  <si>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</si>
  <si>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</si>
  <si>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</si>
  <si>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</si>
  <si>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</si>
  <si>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</si>
  <si>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</si>
  <si>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</si>
  <si>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</si>
  <si>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</si>
  <si>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</si>
  <si>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</si>
  <si>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</si>
  <si>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</si>
  <si>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</si>
  <si>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</si>
  <si>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</si>
  <si>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</si>
  <si>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</si>
  <si>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</si>
  <si>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</si>
  <si>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</si>
  <si>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</si>
  <si>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</si>
  <si>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</si>
  <si>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</si>
  <si>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</si>
  <si>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</si>
  <si>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</si>
  <si>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</si>
  <si>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</si>
  <si>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</si>
  <si>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</si>
  <si>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</si>
  <si>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</si>
  <si>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</si>
  <si>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</si>
  <si>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</si>
  <si>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</si>
  <si>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</si>
  <si>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</si>
  <si>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</si>
  <si>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</si>
  <si>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</si>
  <si>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</si>
  <si>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</si>
  <si>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</si>
  <si>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</si>
  <si>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</si>
  <si>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</si>
  <si>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</si>
  <si>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</si>
  <si>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</si>
  <si>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</si>
  <si>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</si>
  <si>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</si>
  <si>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</si>
  <si>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</si>
  <si>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</si>
  <si>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</si>
  <si>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</si>
  <si>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</si>
  <si>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</si>
  <si>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</si>
  <si>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</si>
  <si>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</si>
  <si>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</si>
  <si>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</si>
  <si>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</si>
  <si>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</si>
  <si>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</si>
  <si>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</si>
  <si>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</si>
  <si>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</si>
  <si>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</si>
  <si>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</si>
  <si>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</si>
  <si>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</si>
  <si>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</si>
  <si>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</si>
  <si>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</si>
  <si>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</si>
  <si>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</si>
  <si>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</si>
  <si>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</si>
  <si>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</si>
  <si>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</si>
  <si>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</si>
  <si>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</si>
  <si>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</si>
  <si>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</si>
  <si>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</si>
  <si>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</si>
  <si>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</si>
  <si>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</si>
  <si>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</si>
  <si>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</si>
  <si>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</si>
  <si>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</si>
  <si>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</si>
  <si>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</si>
  <si>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</si>
  <si>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</si>
  <si>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</si>
  <si>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</si>
  <si>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</si>
  <si>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</si>
  <si>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</si>
  <si>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</si>
  <si>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</si>
  <si>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</si>
  <si>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</si>
  <si>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</si>
  <si>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</si>
  <si>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</si>
  <si>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</si>
  <si>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</si>
  <si>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</si>
  <si>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</si>
  <si>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</si>
  <si>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</si>
  <si>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</si>
  <si>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</si>
  <si>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</si>
  <si>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</si>
  <si>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</si>
  <si>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</si>
  <si>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</si>
  <si>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</si>
  <si>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</si>
  <si>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</si>
  <si>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</si>
  <si>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</si>
  <si>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</si>
  <si>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</si>
  <si>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</si>
  <si>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</si>
  <si>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</si>
  <si>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</si>
  <si>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</si>
  <si>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</si>
  <si>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</si>
  <si>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</si>
  <si>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</si>
  <si>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</si>
  <si>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</si>
  <si>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</si>
  <si>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</si>
  <si>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</si>
  <si>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</si>
  <si>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</si>
  <si>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</si>
  <si>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</si>
  <si>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</si>
  <si>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</si>
  <si>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</si>
  <si>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</si>
  <si>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</si>
  <si>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</si>
  <si>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</si>
  <si>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</si>
  <si>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</si>
  <si>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</si>
  <si>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</si>
  <si>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</si>
  <si>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</si>
  <si>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</si>
  <si>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</si>
  <si>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</si>
  <si>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</si>
  <si>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</si>
  <si>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</si>
  <si>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</si>
  <si>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</si>
  <si>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</si>
  <si>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</si>
  <si>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</si>
  <si>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</si>
  <si>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</si>
  <si>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</si>
  <si>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</si>
  <si>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</si>
  <si>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</si>
  <si>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</si>
  <si>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</si>
  <si>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</si>
  <si>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</si>
  <si>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</si>
  <si>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</si>
  <si>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</si>
  <si>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</si>
  <si>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</si>
  <si>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</si>
  <si>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</si>
  <si>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</si>
  <si>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</si>
  <si>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</si>
  <si>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</si>
  <si>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</si>
  <si>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</si>
  <si>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</si>
  <si>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</si>
  <si>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</si>
  <si>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</si>
  <si>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</si>
  <si>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</si>
  <si>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</si>
  <si>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</si>
  <si>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</si>
  <si>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</si>
  <si>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</si>
  <si>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</si>
  <si>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</si>
  <si>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</si>
  <si>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</si>
  <si>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</si>
  <si>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</si>
  <si>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</si>
  <si>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</si>
  <si>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</si>
  <si>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</si>
  <si>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</si>
  <si>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</si>
  <si>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</si>
  <si>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</si>
  <si>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</si>
  <si>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</si>
  <si>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</si>
  <si>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</si>
  <si>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</si>
  <si>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</si>
  <si>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</si>
  <si>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</si>
  <si>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</si>
  <si>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</si>
  <si>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</si>
  <si>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</si>
  <si>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</si>
  <si>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</si>
  <si>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</si>
  <si>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</si>
  <si>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</si>
  <si>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</si>
  <si>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</si>
  <si>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</si>
  <si>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</si>
  <si>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</si>
  <si>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</si>
  <si>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</si>
  <si>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</si>
  <si>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</si>
  <si>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</si>
  <si>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</si>
  <si>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</si>
  <si>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</si>
  <si>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</si>
  <si>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</si>
  <si>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</si>
  <si>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</si>
  <si>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</si>
  <si>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</si>
  <si>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</si>
  <si>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</si>
  <si>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</si>
  <si>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</si>
  <si>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</si>
  <si>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</si>
  <si>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</si>
  <si>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</si>
  <si>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</si>
  <si>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</si>
  <si>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</si>
  <si>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</si>
  <si>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</si>
  <si>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</si>
  <si>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</si>
  <si>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</si>
  <si>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</si>
  <si>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</si>
  <si>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</si>
  <si>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</si>
  <si>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</si>
  <si>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</si>
  <si>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</si>
  <si>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</si>
  <si>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</si>
  <si>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</si>
  <si>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</si>
  <si>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</si>
  <si>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</si>
  <si>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</si>
  <si>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</si>
  <si>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</si>
  <si>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</si>
  <si>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</si>
  <si>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</si>
  <si>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</si>
  <si>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</si>
  <si>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</si>
  <si>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</si>
  <si>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</si>
  <si>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</si>
  <si>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</si>
  <si>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</si>
  <si>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</si>
  <si>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</si>
  <si>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</si>
  <si>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</si>
  <si>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</si>
  <si>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</si>
  <si>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</si>
  <si>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</si>
  <si>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</si>
  <si>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</si>
  <si>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</si>
  <si>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</si>
  <si>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</si>
  <si>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</si>
  <si>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</si>
  <si>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</si>
  <si>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</si>
  <si>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</si>
  <si>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</si>
  <si>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</si>
  <si>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</si>
  <si>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</si>
  <si>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</si>
  <si>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</si>
  <si>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</si>
  <si>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</si>
  <si>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</si>
  <si>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</si>
  <si>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</si>
  <si>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</si>
  <si>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</si>
  <si>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</si>
  <si>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</si>
  <si>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</si>
  <si>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</si>
  <si>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</si>
  <si>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</si>
  <si>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</si>
  <si>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</si>
  <si>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</si>
  <si>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</si>
  <si>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</si>
  <si>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</si>
  <si>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</si>
  <si>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</si>
  <si>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</si>
  <si>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</si>
  <si>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</si>
  <si>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</si>
  <si>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</si>
  <si>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</si>
  <si>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</si>
  <si>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</si>
  <si>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</si>
  <si>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</si>
  <si>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</si>
  <si>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</si>
  <si>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</si>
  <si>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</si>
  <si>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</si>
  <si>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</si>
  <si>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</si>
  <si>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</si>
  <si>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</si>
  <si>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</si>
  <si>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</si>
  <si>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</si>
  <si>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</si>
  <si>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</si>
  <si>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</si>
  <si>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</si>
  <si>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</si>
  <si>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</si>
  <si>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</si>
  <si>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</si>
  <si>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</si>
  <si>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</si>
  <si>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</si>
  <si>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</si>
  <si>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</si>
  <si>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</si>
  <si>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</si>
  <si>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</si>
  <si>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</si>
  <si>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</si>
  <si>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</si>
  <si>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</si>
  <si>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</si>
  <si>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</si>
  <si>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</si>
  <si>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</si>
  <si>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</si>
  <si>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</si>
  <si>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</si>
  <si>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</si>
  <si>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</si>
  <si>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</si>
  <si>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</si>
  <si>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</si>
  <si>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</si>
  <si>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</si>
  <si>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</si>
  <si>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</si>
  <si>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</si>
  <si>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</si>
  <si>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</si>
  <si>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</si>
  <si>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</si>
  <si>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</si>
  <si>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</si>
  <si>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</si>
  <si>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</si>
  <si>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</si>
  <si>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</si>
  <si>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</si>
  <si>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</si>
  <si>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</si>
  <si>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</si>
  <si>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</si>
  <si>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</si>
  <si>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</si>
  <si>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</si>
  <si>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</si>
  <si>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</si>
  <si>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</si>
  <si>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</si>
  <si>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</si>
  <si>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</si>
  <si>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</si>
  <si>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</si>
  <si>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</si>
  <si>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</si>
  <si>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</si>
  <si>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</si>
  <si>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</si>
  <si>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</si>
  <si>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</si>
  <si>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</si>
  <si>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</si>
  <si>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</si>
  <si>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</si>
  <si>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</si>
  <si>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</si>
  <si>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</si>
  <si>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</si>
  <si>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</si>
  <si>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</si>
  <si>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</si>
  <si>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</si>
  <si>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</si>
  <si>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</si>
  <si>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</si>
  <si>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</si>
  <si>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</si>
  <si>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</si>
  <si>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</si>
  <si>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</si>
  <si>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</si>
  <si>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</si>
  <si>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</si>
  <si>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</si>
  <si>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</si>
  <si>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</si>
  <si>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</si>
  <si>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</si>
  <si>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</si>
  <si>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</si>
  <si>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</si>
  <si>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</si>
  <si>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</si>
  <si>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</si>
  <si>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</si>
  <si>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</si>
  <si>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</si>
  <si>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</si>
  <si>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</si>
  <si>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</si>
  <si>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</si>
  <si>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</si>
  <si>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</si>
  <si>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</si>
  <si>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</si>
  <si>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</si>
  <si>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</si>
  <si>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</si>
  <si>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</si>
  <si>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</si>
  <si>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</si>
  <si>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</si>
  <si>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</si>
  <si>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</si>
  <si>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</si>
  <si>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</si>
  <si>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</si>
  <si>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</si>
  <si>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</si>
  <si>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</si>
  <si>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</si>
  <si>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</si>
  <si>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</si>
  <si>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</si>
  <si>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</si>
  <si>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</si>
  <si>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</si>
  <si>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</si>
  <si>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</si>
  <si>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</si>
  <si>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</si>
  <si>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</si>
  <si>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</si>
  <si>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</si>
  <si>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</si>
  <si>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</si>
  <si>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</si>
  <si>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</si>
  <si>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</si>
  <si>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</si>
  <si>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</si>
  <si>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</si>
  <si>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</si>
  <si>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</si>
  <si>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</si>
  <si>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</si>
  <si>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</si>
  <si>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</si>
  <si>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</si>
  <si>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</si>
  <si>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</si>
  <si>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</si>
  <si>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</si>
  <si>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</si>
  <si>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</si>
  <si>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</si>
  <si>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</si>
  <si>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</si>
  <si>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</si>
  <si>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</si>
  <si>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</si>
  <si>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</si>
  <si>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</si>
  <si>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</si>
  <si>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</si>
  <si>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</si>
  <si>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</si>
  <si>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</si>
  <si>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</si>
  <si>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</si>
  <si>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</si>
  <si>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</si>
  <si>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</si>
  <si>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</si>
  <si>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</si>
  <si>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</si>
  <si>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</si>
  <si>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</si>
  <si>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</si>
  <si>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</si>
  <si>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</si>
  <si>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</si>
  <si>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</si>
  <si>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</si>
  <si>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</si>
  <si>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</si>
  <si>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</si>
  <si>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</si>
  <si>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</si>
  <si>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</si>
  <si>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</si>
  <si>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</si>
  <si>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</si>
  <si>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</si>
  <si>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</si>
  <si>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</si>
  <si>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</si>
  <si>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</si>
  <si>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</si>
  <si>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</si>
  <si>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</si>
  <si>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</si>
  <si>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</si>
  <si>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</si>
  <si>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</si>
  <si>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</si>
  <si>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</si>
  <si>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</si>
  <si>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</si>
  <si>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</si>
  <si>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</si>
  <si>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</si>
  <si>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</si>
  <si>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</si>
  <si>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</si>
  <si>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</si>
  <si>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</si>
  <si>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</si>
  <si>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</si>
  <si>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</si>
  <si>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</si>
  <si>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</si>
  <si>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</si>
  <si>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</si>
  <si>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</si>
  <si>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</si>
  <si>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</si>
  <si>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</si>
  <si>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</si>
  <si>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</si>
  <si>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</si>
  <si>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</si>
  <si>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</si>
  <si>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</si>
  <si>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</si>
  <si>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</si>
  <si>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</si>
  <si>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</si>
  <si>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</si>
  <si>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</si>
  <si>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</si>
  <si>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</si>
  <si>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</si>
  <si>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</si>
  <si>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</si>
  <si>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</si>
  <si>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</si>
  <si>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</si>
  <si>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</si>
  <si>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</si>
  <si>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</si>
  <si>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</si>
  <si>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</si>
  <si>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</si>
  <si>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</si>
  <si>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</si>
  <si>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</si>
  <si>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</si>
  <si>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</si>
  <si>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</si>
  <si>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</si>
  <si>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</si>
  <si>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</si>
  <si>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</si>
  <si>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</si>
  <si>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</si>
  <si>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</si>
  <si>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</si>
  <si>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</si>
  <si>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</si>
  <si>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</si>
  <si>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</si>
  <si>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</si>
  <si>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</si>
  <si>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</si>
  <si>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</si>
  <si>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</si>
  <si>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</si>
  <si>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</si>
  <si>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</si>
  <si>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</si>
  <si>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</si>
  <si>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</si>
  <si>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</si>
  <si>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</si>
  <si>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</si>
  <si>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</si>
  <si>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</si>
  <si>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</si>
  <si>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</si>
  <si>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</si>
  <si>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</si>
  <si>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</si>
  <si>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</si>
  <si>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</si>
  <si>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</si>
  <si>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</si>
  <si>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</si>
  <si>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</si>
  <si>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</si>
  <si>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</si>
  <si>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</si>
  <si>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</si>
  <si>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</si>
  <si>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</si>
  <si>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</si>
  <si>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</si>
  <si>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</si>
  <si>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</si>
  <si>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</si>
  <si>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</si>
  <si>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</si>
  <si>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</si>
  <si>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</si>
  <si>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</si>
  <si>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</si>
  <si>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</si>
  <si>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</si>
  <si>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</si>
  <si>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</si>
  <si>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</si>
  <si>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</si>
  <si>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</si>
  <si>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</si>
  <si>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</si>
  <si>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</si>
  <si>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</si>
  <si>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</si>
  <si>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</si>
  <si>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</si>
  <si>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</si>
  <si>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</si>
  <si>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</si>
  <si>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</si>
  <si>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</si>
  <si>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</si>
  <si>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</si>
  <si>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</si>
  <si>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</si>
  <si>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</si>
  <si>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</si>
  <si>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</si>
  <si>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</si>
  <si>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</si>
  <si>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</si>
  <si>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</si>
  <si>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</si>
  <si>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</si>
  <si>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</si>
  <si>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</si>
  <si>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</si>
  <si>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</si>
  <si>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</si>
  <si>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</si>
  <si>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</si>
  <si>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</si>
  <si>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</si>
  <si>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</si>
  <si>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</si>
  <si>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</si>
  <si>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</si>
  <si>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</si>
  <si>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</si>
  <si>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</si>
  <si>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</si>
  <si>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</si>
  <si>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</si>
  <si>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</si>
  <si>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</si>
  <si>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</si>
  <si>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</si>
  <si>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</si>
  <si>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</si>
  <si>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</si>
  <si>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</si>
  <si>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</si>
  <si>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</si>
  <si>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</si>
  <si>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</si>
  <si>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</si>
  <si>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</si>
  <si>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</si>
  <si>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</si>
  <si>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</si>
  <si>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</si>
  <si>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</si>
  <si>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</si>
  <si>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</si>
  <si>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</si>
  <si>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</si>
  <si>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</si>
  <si>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</si>
  <si>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</si>
  <si>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</si>
  <si>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</si>
  <si>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</si>
  <si>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</si>
  <si>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</si>
  <si>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</si>
  <si>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</si>
  <si>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</si>
  <si>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</si>
  <si>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</si>
  <si>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</si>
  <si>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</si>
  <si>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</si>
  <si>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</si>
  <si>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</si>
  <si>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</si>
  <si>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</si>
  <si>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</si>
  <si>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</si>
  <si>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</si>
  <si>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</si>
  <si>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</si>
  <si>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</si>
  <si>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</si>
  <si>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</si>
  <si>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</si>
  <si>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</si>
  <si>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</si>
  <si>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</si>
  <si>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</si>
  <si>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</si>
  <si>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</si>
  <si>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</si>
  <si>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</si>
  <si>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</si>
  <si>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</si>
  <si>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</si>
  <si>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</si>
  <si>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</si>
  <si>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</si>
  <si>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</si>
  <si>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</si>
  <si>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</si>
  <si>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</si>
  <si>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</si>
  <si>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</si>
  <si>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</si>
  <si>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</si>
  <si>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</si>
  <si>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</si>
  <si>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</si>
  <si>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</si>
  <si>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</si>
  <si>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</si>
  <si>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</si>
  <si>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</si>
  <si>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</si>
  <si>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</si>
  <si>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</si>
  <si>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</si>
  <si>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</si>
  <si>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</si>
  <si>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</si>
  <si>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</si>
  <si>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</si>
  <si>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</si>
  <si>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</si>
  <si>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</si>
  <si>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</si>
  <si>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</si>
  <si>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</si>
  <si>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</si>
  <si>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</si>
  <si>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</si>
  <si>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</si>
  <si>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</si>
  <si>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</si>
  <si>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</si>
  <si>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</si>
  <si>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</si>
  <si>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</si>
  <si>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</si>
  <si>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</si>
  <si>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</si>
  <si>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</si>
  <si>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</si>
  <si>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</si>
  <si>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</si>
  <si>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</si>
  <si>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</si>
  <si>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</si>
  <si>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</si>
  <si>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</si>
  <si>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</si>
  <si>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</si>
  <si>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</si>
  <si>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</si>
  <si>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</si>
  <si>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</si>
  <si>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</si>
  <si>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</si>
  <si>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</si>
  <si>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</si>
  <si>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</si>
  <si>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</si>
  <si>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</si>
  <si>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</si>
  <si>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</si>
  <si>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</si>
  <si>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</si>
  <si>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</si>
  <si>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</si>
  <si>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</si>
  <si>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</si>
  <si>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</si>
  <si>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</si>
  <si>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</si>
  <si>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</si>
  <si>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</si>
  <si>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</si>
  <si>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</si>
  <si>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</si>
  <si>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</si>
  <si>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</si>
  <si>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</si>
  <si>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</si>
  <si>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</si>
  <si>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</si>
  <si>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</si>
  <si>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</si>
  <si>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</si>
  <si>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</si>
  <si>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</si>
  <si>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</si>
  <si>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</si>
  <si>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</si>
  <si>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</si>
  <si>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</si>
  <si>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</si>
  <si>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</si>
  <si>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</si>
  <si>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</si>
  <si>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</si>
  <si>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</si>
  <si>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</si>
  <si>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</si>
  <si>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</si>
  <si>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</si>
  <si>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</si>
  <si>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</si>
  <si>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</si>
  <si>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</si>
  <si>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</si>
  <si>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</si>
  <si>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</si>
  <si>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</si>
  <si>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</si>
  <si>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</si>
  <si>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</si>
  <si>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</si>
  <si>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</si>
  <si>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</si>
  <si>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</si>
  <si>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</si>
  <si>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</si>
  <si>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</si>
  <si>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</si>
  <si>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</si>
  <si>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</si>
  <si>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</si>
  <si>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</si>
  <si>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</si>
  <si>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</si>
  <si>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</si>
  <si>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</si>
  <si>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</si>
  <si>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</si>
  <si>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</si>
  <si>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</si>
  <si>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</si>
  <si>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</si>
  <si>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</si>
  <si>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</si>
  <si>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</si>
  <si>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</si>
  <si>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</si>
  <si>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</si>
  <si>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</si>
  <si>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</si>
  <si>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</si>
  <si>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</si>
  <si>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</si>
  <si>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</si>
  <si>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</si>
  <si>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</si>
  <si>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</si>
  <si>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</si>
  <si>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</si>
  <si>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</si>
  <si>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</si>
  <si>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</si>
  <si>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</si>
  <si>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</si>
  <si>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</si>
  <si>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</si>
  <si>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</si>
  <si>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</si>
  <si>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</si>
  <si>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</si>
  <si>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</si>
  <si>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</si>
  <si>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</si>
  <si>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</si>
  <si>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</si>
  <si>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</si>
  <si>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</si>
  <si>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</si>
  <si>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</si>
  <si>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</si>
  <si>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</si>
  <si>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</si>
  <si>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</si>
  <si>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</si>
  <si>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</si>
  <si>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</si>
  <si>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</si>
  <si>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</si>
  <si>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</si>
  <si>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</si>
  <si>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</si>
  <si>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</si>
  <si>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</si>
  <si>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</si>
  <si>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</si>
  <si>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</si>
  <si>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</si>
  <si>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</si>
  <si>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</si>
  <si>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</si>
  <si>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</si>
  <si>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</si>
  <si>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</si>
  <si>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</si>
  <si>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</si>
  <si>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</si>
  <si>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</si>
  <si>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</si>
  <si>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</si>
  <si>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</si>
  <si>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</si>
  <si>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</si>
  <si>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</si>
  <si>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</si>
  <si>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</si>
  <si>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</si>
  <si>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</si>
  <si>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</si>
  <si>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</si>
  <si>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</si>
  <si>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</si>
  <si>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</si>
  <si>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</si>
  <si>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</si>
  <si>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</si>
  <si>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</si>
  <si>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</si>
  <si>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</si>
  <si>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</si>
  <si>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</si>
  <si>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</si>
  <si>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</si>
  <si>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</si>
  <si>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</si>
  <si>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</si>
  <si>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</si>
  <si>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</si>
  <si>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</si>
  <si>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</si>
  <si>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</si>
  <si>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</si>
  <si>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</si>
  <si>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</si>
  <si>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</si>
  <si>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</si>
  <si>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</si>
  <si>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</si>
  <si>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</si>
  <si>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</si>
  <si>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</si>
  <si>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</si>
  <si>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</si>
  <si>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</si>
  <si>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</si>
  <si>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</si>
  <si>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</si>
  <si>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</si>
  <si>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</si>
  <si>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</si>
  <si>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</si>
  <si>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</si>
  <si>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</si>
  <si>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</si>
  <si>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</si>
  <si>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</si>
  <si>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</si>
  <si>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</si>
  <si>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</si>
  <si>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</si>
  <si>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</si>
  <si>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</si>
  <si>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</si>
  <si>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</si>
  <si>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</si>
  <si>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</si>
  <si>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</si>
  <si>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</si>
  <si>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</si>
  <si>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</si>
  <si>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</si>
  <si>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</si>
  <si>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</si>
  <si>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</si>
  <si>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</si>
  <si>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</si>
  <si>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</si>
  <si>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</si>
  <si>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</si>
  <si>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</si>
  <si>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</si>
  <si>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</si>
  <si>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</si>
  <si>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</si>
  <si>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</si>
  <si>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</si>
  <si>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</si>
  <si>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</si>
  <si>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</si>
  <si>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</si>
  <si>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</si>
  <si>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</si>
  <si>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</si>
  <si>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</si>
  <si>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</si>
  <si>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</si>
  <si>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</si>
  <si>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</si>
  <si>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</si>
  <si>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</si>
  <si>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</si>
  <si>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</si>
  <si>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</si>
  <si>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</si>
  <si>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</si>
  <si>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</si>
  <si>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</si>
  <si>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</si>
  <si>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</si>
  <si>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</si>
  <si>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</si>
  <si>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</si>
  <si>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</si>
  <si>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</si>
  <si>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</si>
  <si>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</si>
  <si>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</si>
  <si>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</si>
  <si>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</si>
  <si>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</si>
  <si>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</si>
  <si>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</si>
  <si>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</si>
  <si>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</si>
  <si>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</si>
  <si>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</si>
  <si>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</si>
  <si>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</si>
  <si>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</si>
  <si>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</si>
  <si>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</si>
  <si>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</si>
  <si>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</si>
  <si>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</si>
  <si>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</si>
  <si>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</si>
  <si>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</si>
  <si>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</si>
  <si>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</si>
  <si>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</si>
  <si>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</si>
  <si>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</si>
  <si>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</si>
  <si>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</si>
  <si>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</si>
  <si>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</si>
  <si>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</si>
  <si>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</si>
  <si>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</si>
  <si>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</si>
  <si>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</si>
  <si>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</si>
  <si>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</si>
  <si>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</si>
  <si>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</si>
  <si>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</si>
  <si>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</si>
  <si>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</si>
  <si>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</si>
  <si>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</si>
  <si>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</si>
  <si>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</si>
  <si>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</si>
  <si>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</si>
  <si>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</si>
  <si>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</si>
  <si>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</si>
  <si>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</si>
  <si>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</si>
  <si>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</si>
  <si>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</si>
  <si>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</si>
  <si>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</si>
  <si>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</si>
  <si>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</si>
  <si>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</si>
  <si>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</si>
  <si>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</si>
  <si>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</si>
  <si>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</si>
  <si>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</si>
  <si>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</si>
  <si>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</si>
  <si>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</si>
  <si>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</si>
  <si>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</si>
  <si>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</si>
  <si>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</si>
  <si>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</si>
  <si>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</si>
  <si>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</si>
  <si>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</si>
  <si>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</si>
  <si>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</si>
  <si>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</si>
  <si>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</si>
  <si>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</si>
  <si>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</si>
  <si>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</si>
  <si>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</si>
  <si>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</si>
  <si>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</si>
  <si>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</si>
  <si>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</si>
  <si>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</si>
  <si>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</si>
  <si>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</si>
  <si>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</si>
  <si>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</si>
  <si>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</si>
  <si>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</si>
  <si>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</si>
  <si>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</si>
  <si>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</si>
  <si>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</si>
  <si>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</si>
  <si>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</si>
  <si>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</si>
  <si>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</si>
  <si>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</si>
  <si>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</si>
  <si>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</si>
  <si>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</si>
  <si>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</si>
  <si>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</si>
  <si>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</si>
  <si>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</si>
  <si>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</si>
  <si>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</si>
  <si>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</si>
  <si>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</si>
  <si>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</si>
  <si>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</si>
  <si>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</si>
  <si>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</si>
  <si>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</si>
  <si>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</si>
  <si>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</si>
  <si>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</si>
  <si>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</si>
  <si>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</si>
  <si>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</si>
  <si>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</si>
  <si>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</si>
  <si>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</si>
  <si>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</si>
  <si>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</si>
  <si>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</si>
  <si>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</si>
  <si>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</si>
  <si>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</si>
  <si>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</si>
  <si>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</si>
  <si>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</si>
  <si>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</si>
  <si>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</si>
  <si>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</si>
  <si>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</si>
  <si>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</si>
  <si>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</si>
  <si>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</si>
  <si>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</si>
  <si>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</si>
  <si>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</si>
  <si>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</si>
  <si>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</si>
  <si>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</si>
  <si>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</si>
  <si>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</si>
  <si>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</si>
  <si>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</si>
  <si>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</si>
  <si>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</si>
  <si>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</si>
  <si>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</si>
  <si>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</si>
  <si>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</si>
  <si>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</si>
  <si>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</si>
  <si>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</si>
  <si>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</si>
  <si>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</si>
  <si>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</si>
  <si>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</si>
  <si>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</si>
  <si>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</si>
  <si>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</si>
  <si>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</si>
  <si>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</si>
  <si>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</si>
  <si>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</si>
  <si>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</si>
  <si>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</si>
  <si>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</si>
  <si>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</si>
  <si>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</si>
  <si>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</si>
  <si>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</si>
  <si>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</si>
  <si>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</si>
  <si>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</si>
  <si>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</si>
  <si>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</si>
  <si>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</si>
  <si>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</si>
  <si>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</si>
  <si>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</si>
  <si>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</si>
  <si>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</si>
  <si>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</si>
  <si>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</si>
  <si>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</si>
  <si>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</si>
  <si>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</si>
  <si>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</si>
  <si>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</si>
  <si>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</si>
  <si>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</si>
  <si>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</si>
  <si>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</si>
  <si>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</si>
  <si>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</si>
  <si>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</si>
  <si>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</si>
  <si>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</si>
  <si>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</si>
  <si>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</si>
  <si>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</si>
  <si>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</si>
  <si>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</si>
  <si>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</si>
  <si>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</si>
  <si>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</si>
  <si>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</si>
  <si>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</si>
  <si>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</si>
  <si>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</si>
  <si>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</si>
  <si>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</si>
  <si>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</si>
  <si>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</si>
  <si>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</si>
  <si>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</si>
  <si>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</si>
  <si>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</si>
  <si>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</si>
  <si>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</si>
  <si>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</si>
  <si>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</si>
  <si>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</si>
  <si>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</si>
  <si>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</si>
  <si>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</si>
  <si>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</si>
  <si>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</si>
  <si>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</si>
  <si>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</si>
  <si>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</si>
  <si>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</si>
  <si>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</si>
  <si>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</si>
  <si>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</si>
  <si>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</si>
  <si>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</si>
  <si>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</si>
  <si>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</si>
  <si>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</si>
  <si>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</si>
  <si>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</si>
  <si>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</si>
  <si>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</si>
  <si>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</si>
  <si>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</si>
  <si>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</si>
  <si>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</si>
  <si>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</si>
  <si>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</si>
  <si>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</si>
  <si>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</si>
  <si>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</si>
  <si>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</si>
  <si>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</si>
  <si>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</si>
  <si>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</si>
  <si>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</si>
  <si>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</si>
  <si>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</si>
  <si>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</si>
  <si>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</si>
  <si>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</si>
  <si>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</si>
  <si>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</si>
  <si>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</si>
  <si>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</si>
  <si>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</si>
  <si>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</si>
  <si>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</si>
  <si>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</si>
  <si>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</si>
  <si>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</si>
  <si>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</si>
  <si>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</si>
  <si>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</si>
  <si>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</si>
  <si>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</si>
  <si>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</si>
  <si>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</si>
  <si>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</si>
  <si>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</si>
  <si>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</si>
  <si>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</si>
  <si>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</si>
  <si>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</si>
  <si>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</si>
  <si>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</si>
  <si>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</si>
  <si>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</si>
  <si>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</si>
  <si>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</si>
  <si>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</si>
  <si>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</si>
  <si>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</si>
  <si>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</si>
  <si>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</si>
  <si>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</si>
  <si>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</si>
  <si>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</si>
  <si>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</si>
  <si>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</si>
  <si>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</si>
  <si>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</si>
  <si>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</si>
  <si>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</si>
  <si>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</si>
  <si>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</si>
  <si>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</si>
  <si>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</si>
  <si>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</si>
  <si>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</si>
  <si>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</si>
  <si>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</si>
  <si>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</si>
  <si>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</si>
  <si>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</si>
  <si>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</si>
  <si>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</si>
  <si>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</si>
  <si>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</si>
  <si>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</si>
  <si>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</si>
  <si>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</si>
  <si>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</si>
  <si>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</si>
  <si>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</si>
  <si>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</si>
  <si>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</si>
  <si>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</si>
  <si>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</si>
  <si>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</si>
  <si>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</si>
  <si>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</si>
  <si>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</si>
  <si>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</si>
  <si>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</si>
  <si>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</si>
  <si>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</si>
  <si>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</si>
  <si>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</si>
  <si>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</si>
  <si>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</si>
  <si>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</si>
  <si>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</si>
  <si>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</si>
  <si>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</si>
  <si>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</si>
  <si>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</si>
  <si>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</si>
  <si>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</si>
  <si>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</si>
  <si>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</si>
  <si>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</si>
  <si>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</si>
  <si>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</si>
  <si>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</si>
  <si>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</si>
  <si>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</si>
  <si>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</si>
  <si>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</si>
  <si>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</si>
  <si>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</si>
  <si>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</si>
  <si>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</si>
  <si>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</si>
  <si>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</si>
  <si>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</si>
  <si>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</si>
  <si>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</si>
  <si>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</si>
  <si>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</si>
  <si>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</si>
  <si>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</si>
  <si>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</si>
  <si>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</si>
  <si>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</si>
  <si>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</si>
  <si>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</si>
  <si>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</si>
  <si>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</si>
  <si>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</si>
  <si>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</si>
  <si>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</si>
  <si>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</si>
  <si>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</si>
  <si>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</si>
  <si>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</si>
  <si>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</si>
  <si>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</si>
  <si>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</si>
  <si>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</si>
  <si>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</si>
  <si>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</si>
  <si>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</si>
  <si>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</si>
  <si>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</si>
  <si>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</si>
  <si>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</si>
  <si>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</si>
  <si>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</si>
  <si>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</si>
  <si>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</si>
  <si>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</si>
  <si>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</si>
  <si>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</si>
  <si>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</si>
  <si>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</si>
  <si>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</si>
  <si>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</si>
  <si>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</si>
  <si>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</si>
  <si>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</si>
  <si>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</si>
  <si>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</si>
  <si>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</si>
  <si>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</si>
  <si>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</si>
  <si>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</si>
  <si>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</si>
  <si>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</si>
  <si>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</si>
  <si>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</si>
  <si>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</si>
  <si>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</si>
  <si>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</si>
  <si>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</si>
  <si>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</si>
  <si>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</si>
  <si>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</si>
  <si>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</si>
  <si>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</si>
  <si>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</si>
  <si>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</si>
  <si>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</si>
  <si>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</si>
  <si>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</si>
  <si>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</si>
  <si>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</si>
  <si>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</si>
  <si>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</si>
  <si>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</si>
  <si>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</si>
  <si>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</si>
  <si>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</si>
  <si>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</si>
  <si>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</si>
  <si>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</si>
  <si>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</si>
  <si>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</si>
  <si>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</si>
  <si>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</si>
  <si>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</si>
  <si>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</si>
  <si>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</si>
  <si>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</si>
  <si>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</si>
  <si>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</si>
  <si>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</si>
  <si>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</si>
  <si>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</si>
  <si>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</si>
  <si>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</si>
  <si>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</si>
  <si>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</si>
  <si>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</si>
  <si>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</si>
  <si>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</si>
  <si>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</si>
  <si>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</si>
  <si>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</si>
  <si>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</si>
  <si>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</si>
  <si>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</si>
  <si>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</si>
  <si>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</si>
  <si>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</si>
  <si>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</si>
  <si>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</si>
  <si>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</si>
  <si>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</si>
  <si>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</si>
  <si>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</si>
  <si>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</si>
  <si>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</si>
  <si>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</si>
  <si>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</si>
  <si>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</si>
  <si>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</si>
  <si>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</si>
  <si>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</si>
  <si>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</si>
  <si>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</si>
  <si>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</si>
  <si>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</si>
  <si>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</si>
  <si>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</si>
  <si>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</si>
  <si>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</si>
  <si>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</si>
  <si>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</si>
  <si>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</si>
  <si>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</si>
  <si>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</si>
  <si>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</si>
  <si>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</si>
  <si>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</si>
  <si>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</si>
  <si>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</si>
  <si>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</si>
  <si>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</si>
  <si>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</si>
  <si>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</si>
  <si>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</si>
  <si>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</si>
  <si>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</si>
  <si>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</si>
  <si>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</si>
  <si>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</si>
  <si>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</si>
  <si>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</si>
  <si>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</si>
  <si>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</si>
  <si>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</si>
  <si>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</si>
  <si>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</si>
  <si>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</si>
  <si>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</si>
  <si>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</si>
  <si>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</si>
  <si>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</si>
  <si>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</si>
  <si>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</si>
  <si>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</si>
  <si>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</si>
  <si>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</si>
  <si>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</si>
  <si>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</si>
  <si>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</si>
  <si>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</si>
  <si>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</si>
  <si>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</si>
  <si>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</si>
  <si>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</si>
  <si>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</si>
  <si>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</si>
  <si>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</si>
  <si>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</si>
  <si>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</si>
  <si>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</si>
  <si>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</si>
  <si>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</si>
  <si>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</si>
  <si>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</si>
  <si>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</si>
  <si>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</si>
  <si>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</si>
  <si>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</si>
  <si>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</si>
  <si>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</si>
  <si>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</si>
  <si>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</si>
  <si>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</si>
  <si>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</si>
  <si>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</si>
  <si>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</si>
  <si>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</si>
  <si>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</si>
  <si>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</si>
  <si>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</si>
  <si>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</si>
  <si>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</si>
  <si>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</si>
  <si>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</si>
  <si>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</si>
  <si>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</si>
  <si>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</si>
  <si>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</si>
  <si>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</si>
  <si>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</si>
  <si>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</si>
  <si>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</si>
  <si>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</si>
  <si>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</si>
  <si>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</si>
  <si>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</si>
  <si>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</si>
  <si>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</si>
  <si>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</si>
  <si>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</si>
  <si>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</si>
  <si>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</si>
  <si>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</si>
  <si>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</si>
  <si>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</si>
  <si>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</si>
  <si>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</si>
  <si>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</si>
  <si>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</si>
  <si>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</si>
  <si>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</si>
  <si>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</si>
  <si>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</si>
  <si>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</si>
  <si>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</si>
  <si>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</si>
  <si>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</si>
  <si>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</si>
  <si>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</si>
  <si>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</si>
  <si>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</si>
  <si>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</si>
  <si>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</si>
  <si>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</si>
  <si>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</si>
  <si>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</si>
  <si>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</si>
  <si>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</si>
  <si>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</si>
  <si>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</si>
  <si>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</si>
  <si>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</si>
  <si>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</si>
  <si>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</si>
  <si>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</si>
  <si>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</si>
  <si>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</si>
  <si>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</si>
  <si>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</si>
  <si>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</si>
  <si>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</si>
  <si>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</si>
  <si>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</si>
  <si>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</si>
  <si>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</si>
  <si>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</si>
  <si>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</si>
  <si>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</si>
  <si>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</si>
  <si>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</si>
  <si>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</si>
  <si>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</si>
  <si>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</si>
  <si>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</si>
  <si>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</si>
  <si>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</si>
  <si>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</si>
  <si>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</si>
  <si>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</si>
  <si>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</si>
  <si>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</si>
  <si>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</si>
  <si>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</si>
  <si>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</si>
  <si>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</si>
  <si>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</si>
  <si>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</si>
  <si>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</si>
  <si>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</si>
  <si>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</si>
  <si>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</si>
  <si>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</si>
  <si>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</si>
  <si>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</si>
  <si>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</si>
  <si>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</si>
  <si>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</si>
  <si>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</si>
  <si>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</si>
  <si>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</si>
  <si>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</si>
  <si>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</si>
  <si>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</si>
  <si>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</si>
  <si>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</si>
  <si>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</si>
  <si>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</si>
  <si>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</si>
  <si>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</si>
  <si>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</si>
  <si>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</si>
  <si>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</si>
  <si>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</si>
  <si>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</si>
  <si>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</si>
  <si>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</si>
  <si>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</si>
  <si>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</si>
  <si>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</si>
  <si>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</si>
  <si>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</si>
  <si>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</si>
  <si>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</si>
  <si>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</si>
  <si>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</si>
  <si>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</si>
  <si>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</si>
  <si>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</si>
  <si>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</si>
  <si>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</si>
  <si>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</si>
  <si>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</si>
  <si>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</si>
  <si>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</si>
  <si>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</si>
  <si>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</si>
  <si>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</si>
  <si>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</si>
  <si>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</si>
  <si>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</si>
  <si>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</si>
  <si>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</si>
  <si>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</si>
  <si>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</si>
  <si>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</si>
  <si>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</si>
  <si>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</si>
  <si>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</si>
  <si>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</si>
  <si>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</si>
  <si>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</si>
  <si>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</si>
  <si>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</si>
  <si>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</si>
  <si>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</si>
  <si>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</si>
  <si>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</si>
  <si>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</si>
  <si>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</si>
  <si>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</si>
  <si>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</si>
  <si>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</si>
  <si>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</si>
  <si>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</si>
  <si>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</si>
  <si>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</si>
  <si>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</si>
  <si>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</si>
  <si>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</si>
  <si>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</si>
  <si>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</si>
  <si>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</si>
  <si>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</si>
  <si>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</si>
  <si>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</si>
  <si>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</si>
  <si>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</si>
  <si>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</si>
  <si>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</si>
  <si>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</si>
  <si>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</si>
  <si>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</si>
  <si>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</si>
  <si>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</si>
  <si>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</si>
  <si>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</si>
  <si>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</si>
  <si>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</si>
  <si>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</si>
  <si>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</si>
  <si>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</si>
  <si>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</si>
  <si>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</si>
  <si>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</si>
  <si>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</si>
  <si>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</si>
  <si>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</si>
  <si>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</si>
  <si>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</si>
  <si>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</si>
  <si>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</si>
  <si>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</si>
  <si>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</si>
  <si>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</si>
  <si>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</si>
  <si>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</si>
  <si>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</si>
  <si>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</si>
  <si>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</si>
  <si>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</si>
  <si>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</si>
  <si>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</si>
  <si>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</si>
  <si>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</si>
  <si>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</si>
  <si>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</si>
  <si>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</si>
  <si>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</si>
  <si>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</si>
  <si>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</si>
  <si>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</si>
  <si>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</si>
  <si>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</si>
  <si>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</si>
  <si>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</si>
  <si>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</si>
  <si>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</si>
  <si>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</si>
  <si>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</si>
  <si>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</si>
  <si>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</si>
  <si>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</si>
  <si>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</si>
  <si>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</si>
  <si>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</si>
  <si>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</si>
  <si>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</si>
  <si>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</si>
  <si>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</si>
  <si>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</si>
  <si>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</si>
  <si>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</si>
  <si>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</si>
  <si>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</si>
  <si>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</si>
  <si>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</si>
  <si>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</si>
  <si>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</si>
  <si>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</si>
  <si>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</si>
  <si>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</si>
  <si>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</si>
  <si>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</si>
  <si>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</si>
  <si>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</si>
  <si>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</si>
  <si>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</si>
  <si>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</si>
  <si>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</si>
  <si>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</si>
  <si>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</si>
  <si>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</si>
  <si>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</si>
  <si>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</si>
  <si>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</si>
  <si>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</si>
  <si>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</si>
  <si>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</si>
  <si>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</si>
  <si>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</si>
  <si>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</si>
  <si>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</si>
  <si>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</si>
  <si>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</si>
  <si>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</si>
  <si>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</si>
  <si>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</si>
  <si>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</si>
  <si>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</si>
  <si>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</si>
  <si>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</si>
  <si>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</si>
  <si>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</si>
  <si>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</si>
  <si>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</si>
  <si>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</si>
  <si>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</si>
  <si>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</si>
  <si>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</si>
  <si>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</si>
  <si>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</si>
  <si>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</si>
  <si>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</si>
  <si>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</si>
  <si>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</si>
  <si>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</si>
  <si>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</si>
  <si>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</si>
  <si>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</si>
  <si>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</si>
  <si>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</si>
  <si>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</si>
  <si>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</si>
  <si>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</si>
  <si>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</si>
  <si>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</si>
  <si>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</si>
  <si>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</si>
  <si>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</si>
  <si>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</si>
  <si>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</si>
  <si>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</si>
  <si>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</si>
  <si>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</si>
  <si>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</si>
  <si>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</si>
  <si>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</si>
  <si>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</si>
  <si>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</si>
  <si>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</si>
  <si>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</si>
  <si>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</si>
  <si>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</si>
  <si>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</si>
  <si>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</si>
  <si>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</si>
  <si>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</si>
  <si>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</si>
  <si>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</si>
  <si>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</si>
  <si>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</si>
  <si>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</si>
  <si>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</si>
  <si>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</si>
  <si>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</si>
  <si>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</si>
  <si>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</si>
  <si>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</si>
  <si>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</si>
  <si>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</si>
  <si>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</si>
  <si>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</si>
  <si>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</si>
  <si>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</si>
  <si>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</si>
  <si>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</si>
  <si>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</si>
  <si>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</si>
  <si>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</si>
  <si>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</si>
  <si>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</si>
  <si>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</si>
  <si>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</si>
  <si>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</si>
  <si>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</si>
  <si>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</si>
  <si>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</si>
  <si>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</si>
  <si>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</si>
  <si>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</si>
  <si>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</si>
  <si>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</si>
  <si>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</si>
  <si>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</si>
  <si>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</si>
  <si>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</si>
  <si>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</si>
  <si>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</si>
  <si>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</si>
  <si>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</si>
  <si>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</si>
  <si>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</si>
  <si>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</si>
  <si>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</si>
  <si>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</si>
  <si>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</si>
  <si>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</si>
  <si>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</si>
  <si>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</si>
  <si>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</si>
  <si>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</si>
  <si>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</si>
  <si>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</si>
  <si>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</si>
  <si>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</si>
  <si>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</si>
  <si>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</si>
  <si>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</si>
  <si>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</si>
  <si>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</si>
  <si>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</si>
  <si>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</si>
  <si>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</si>
  <si>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</si>
  <si>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</si>
  <si>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</si>
  <si>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</si>
  <si>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</si>
  <si>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</si>
  <si>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</si>
  <si>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</si>
  <si>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</si>
  <si>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</si>
  <si>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</si>
  <si>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</si>
  <si>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</si>
  <si>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</si>
  <si>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</si>
  <si>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</si>
  <si>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</si>
  <si>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</si>
  <si>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</si>
  <si>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</si>
  <si>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</si>
  <si>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</si>
  <si>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</si>
  <si>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</si>
  <si>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</si>
  <si>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</si>
  <si>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</si>
  <si>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</si>
  <si>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</si>
  <si>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</si>
  <si>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</si>
  <si>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</si>
  <si>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</si>
  <si>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</si>
  <si>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</si>
  <si>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</si>
  <si>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</si>
  <si>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</si>
  <si>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</si>
  <si>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</si>
  <si>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</si>
  <si>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</si>
  <si>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</si>
  <si>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</si>
  <si>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</si>
  <si>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</si>
  <si>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</si>
  <si>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</si>
  <si>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</si>
  <si>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</si>
  <si>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</si>
  <si>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</si>
  <si>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</si>
  <si>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</si>
  <si>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</si>
  <si>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</si>
  <si>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</si>
  <si>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</si>
  <si>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</si>
  <si>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</si>
  <si>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</si>
  <si>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</si>
  <si>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</si>
  <si>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</si>
  <si>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</si>
  <si>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</si>
  <si>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</si>
  <si>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</si>
  <si>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</si>
  <si>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</si>
  <si>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</si>
  <si>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</si>
  <si>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</si>
  <si>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</si>
  <si>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</si>
  <si>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</si>
  <si>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</si>
  <si>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</si>
  <si>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</si>
  <si>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</si>
  <si>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</si>
  <si>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</si>
  <si>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</si>
  <si>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</si>
  <si>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</si>
  <si>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</si>
  <si>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</si>
  <si>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</si>
  <si>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</si>
  <si>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</si>
  <si>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</si>
  <si>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</si>
  <si>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</si>
  <si>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</si>
  <si>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</si>
  <si>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</si>
  <si>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</si>
  <si>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</si>
  <si>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</si>
  <si>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</si>
  <si>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</si>
  <si>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</si>
  <si>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</si>
  <si>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</si>
  <si>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</si>
  <si>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</si>
  <si>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</si>
  <si>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</si>
  <si>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</si>
  <si>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</si>
  <si>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</si>
  <si>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</si>
  <si>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</si>
  <si>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</si>
  <si>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</si>
  <si>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</si>
  <si>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</si>
  <si>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</si>
  <si>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</si>
  <si>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</si>
  <si>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</si>
  <si>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</si>
  <si>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</si>
  <si>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</si>
  <si>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</si>
  <si>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</si>
  <si>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</si>
  <si>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</si>
  <si>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</si>
  <si>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</si>
  <si>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</si>
  <si>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</si>
  <si>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</si>
  <si>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</si>
  <si>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</si>
  <si>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</si>
  <si>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</si>
  <si>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</si>
  <si>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</si>
  <si>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</si>
  <si>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</si>
  <si>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</si>
  <si>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</si>
  <si>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</si>
  <si>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</si>
  <si>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</si>
  <si>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</si>
  <si>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</si>
  <si>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</si>
  <si>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</si>
  <si>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</si>
  <si>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</si>
  <si>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</si>
  <si>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</si>
  <si>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</si>
  <si>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</si>
  <si>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</si>
  <si>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</si>
  <si>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</si>
  <si>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</si>
  <si>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</si>
  <si>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</si>
  <si>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</si>
  <si>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</si>
  <si>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</si>
  <si>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</si>
  <si>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</si>
  <si>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</si>
  <si>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</si>
  <si>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</si>
  <si>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</si>
  <si>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</si>
  <si>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</si>
  <si>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</si>
  <si>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</si>
  <si>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</si>
  <si>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</si>
  <si>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</si>
  <si>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</si>
  <si>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</si>
  <si>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</si>
  <si>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</si>
  <si>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</si>
  <si>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</si>
  <si>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</si>
  <si>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</si>
  <si>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</si>
  <si>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</si>
  <si>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</si>
  <si>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</si>
  <si>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</si>
  <si>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</si>
  <si>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</si>
  <si>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</si>
  <si>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</si>
  <si>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</si>
  <si>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</si>
  <si>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</si>
  <si>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</si>
  <si>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</si>
  <si>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</si>
  <si>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</si>
  <si>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</si>
  <si>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</si>
  <si>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</si>
  <si>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</si>
  <si>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</si>
  <si>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</si>
  <si>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</si>
  <si>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</si>
  <si>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</si>
  <si>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</si>
  <si>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</si>
  <si>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</si>
  <si>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</si>
  <si>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</si>
  <si>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</si>
  <si>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</si>
  <si>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</si>
  <si>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</si>
  <si>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</si>
  <si>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</si>
  <si>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</si>
  <si>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</si>
  <si>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</si>
  <si>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</si>
  <si>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</si>
  <si>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</si>
  <si>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</si>
  <si>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</si>
  <si>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</si>
  <si>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</si>
  <si>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</si>
  <si>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</si>
  <si>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</si>
  <si>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</si>
  <si>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</si>
  <si>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</si>
  <si>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</si>
  <si>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</si>
  <si>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</si>
  <si>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</si>
  <si>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</si>
  <si>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</si>
  <si>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</si>
  <si>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</si>
  <si>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</si>
  <si>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</si>
  <si>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</si>
  <si>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</si>
  <si>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</si>
  <si>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</si>
  <si>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</si>
  <si>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</si>
  <si>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</si>
  <si>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</si>
  <si>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</si>
  <si>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</si>
  <si>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</si>
  <si>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</si>
  <si>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</si>
  <si>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</si>
  <si>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</si>
  <si>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</si>
  <si>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</si>
  <si>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</si>
  <si>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</si>
  <si>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</si>
  <si>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</si>
  <si>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</si>
  <si>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</si>
  <si>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</si>
  <si>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</si>
  <si>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</si>
  <si>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</si>
  <si>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</si>
  <si>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</si>
  <si>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</si>
  <si>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</si>
  <si>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</si>
  <si>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</si>
  <si>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</si>
  <si>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</si>
  <si>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</si>
  <si>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</si>
  <si>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</si>
  <si>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</si>
  <si>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</si>
  <si>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</si>
  <si>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</si>
  <si>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</si>
  <si>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</si>
  <si>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</si>
  <si>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</si>
  <si>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</si>
  <si>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</si>
  <si>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</si>
  <si>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</si>
  <si>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</si>
  <si>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</si>
  <si>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</si>
  <si>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</si>
  <si>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</si>
  <si>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</si>
  <si>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</si>
  <si>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</si>
  <si>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</si>
  <si>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</si>
  <si>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</si>
  <si>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</si>
  <si>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</si>
  <si>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</si>
  <si>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</si>
  <si>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</si>
  <si>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</si>
  <si>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</si>
  <si>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</si>
  <si>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</si>
  <si>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</si>
  <si>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</si>
  <si>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</si>
  <si>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</si>
  <si>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</si>
  <si>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</si>
  <si>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</si>
  <si>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</si>
  <si>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</si>
  <si>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</si>
  <si>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</si>
  <si>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</si>
  <si>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</si>
  <si>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</si>
  <si>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</si>
  <si>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</si>
  <si>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</si>
  <si>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</si>
  <si>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</si>
  <si>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</si>
  <si>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</si>
  <si>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</si>
  <si>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</si>
  <si>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</si>
  <si>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</si>
  <si>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</si>
  <si>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</si>
  <si>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</si>
  <si>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</si>
  <si>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</si>
  <si>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</si>
  <si>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</si>
  <si>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</si>
  <si>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</si>
  <si>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</si>
  <si>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</si>
  <si>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</si>
  <si>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</si>
  <si>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</si>
  <si>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</si>
  <si>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</si>
  <si>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</si>
  <si>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</si>
  <si>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</si>
  <si>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</si>
  <si>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</si>
  <si>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</si>
  <si>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</si>
  <si>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</si>
  <si>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</si>
  <si>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</si>
  <si>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</si>
  <si>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</si>
  <si>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</si>
  <si>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</si>
  <si>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</si>
  <si>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</si>
  <si>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</si>
  <si>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</si>
  <si>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</si>
  <si>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</si>
  <si>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</si>
  <si>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</si>
  <si>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</si>
  <si>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</si>
  <si>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</si>
  <si>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</si>
  <si>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</si>
  <si>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</si>
  <si>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</si>
  <si>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</si>
  <si>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</si>
  <si>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</si>
  <si>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</si>
  <si>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</si>
  <si>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</si>
  <si>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</si>
  <si>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</si>
  <si>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</si>
  <si>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</si>
  <si>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</si>
  <si>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</si>
  <si>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</si>
  <si>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</si>
  <si>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</si>
  <si>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</si>
  <si>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</si>
  <si>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</si>
  <si>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</si>
  <si>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</si>
  <si>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</si>
  <si>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</si>
  <si>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</si>
  <si>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</si>
  <si>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</si>
  <si>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</si>
  <si>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</si>
  <si>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</si>
  <si>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</si>
  <si>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</si>
  <si>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</si>
  <si>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</si>
  <si>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</si>
  <si>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</si>
  <si>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</si>
  <si>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</si>
  <si>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</si>
  <si>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</si>
  <si>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</si>
  <si>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</si>
  <si>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</si>
  <si>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</si>
  <si>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</si>
  <si>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</si>
  <si>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</si>
  <si>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</si>
  <si>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</si>
  <si>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</si>
  <si>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</si>
  <si>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</si>
  <si>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</si>
  <si>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</si>
  <si>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</si>
  <si>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</si>
  <si>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</si>
  <si>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</si>
  <si>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</si>
  <si>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</si>
  <si>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</si>
  <si>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</si>
  <si>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</si>
  <si>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</si>
  <si>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</si>
  <si>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</si>
  <si>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</si>
  <si>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</si>
  <si>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</si>
  <si>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</si>
  <si>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</si>
  <si>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</si>
  <si>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</si>
  <si>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</si>
  <si>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</si>
  <si>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</si>
  <si>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</si>
  <si>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</si>
  <si>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</si>
  <si>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</si>
  <si>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</si>
  <si>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</si>
  <si>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</si>
  <si>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</si>
  <si>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</si>
  <si>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</si>
  <si>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</si>
  <si>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</si>
  <si>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</si>
  <si>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</si>
  <si>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</si>
  <si>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</si>
  <si>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</si>
  <si>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</si>
  <si>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</si>
  <si>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</si>
  <si>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</si>
  <si>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</si>
  <si>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</si>
  <si>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</si>
  <si>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</si>
  <si>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</si>
  <si>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</si>
  <si>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</si>
  <si>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</si>
  <si>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</si>
  <si>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</si>
  <si>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</si>
  <si>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</si>
  <si>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</si>
  <si>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</si>
  <si>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</si>
  <si>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</si>
  <si>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</si>
  <si>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</si>
  <si>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</si>
  <si>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</si>
  <si>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</si>
  <si>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</si>
  <si>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</si>
  <si>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</si>
  <si>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</si>
  <si>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</si>
  <si>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</si>
  <si>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</si>
  <si>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</si>
  <si>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</si>
  <si>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</si>
  <si>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</si>
  <si>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</si>
  <si>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</si>
  <si>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</si>
  <si>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</si>
  <si>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</si>
  <si>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</si>
  <si>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</si>
  <si>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</si>
  <si>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</si>
  <si>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</si>
  <si>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</si>
  <si>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</si>
  <si>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</si>
  <si>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</si>
  <si>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</si>
  <si>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</si>
  <si>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</si>
  <si>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</si>
  <si>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</si>
  <si>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</si>
  <si>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</si>
  <si>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</si>
  <si>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</si>
  <si>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</si>
  <si>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</si>
  <si>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</si>
  <si>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</si>
  <si>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</si>
  <si>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</si>
  <si>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</si>
  <si>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</si>
  <si>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</si>
  <si>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</si>
  <si>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</si>
  <si>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</si>
  <si>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</si>
  <si>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</si>
  <si>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</si>
  <si>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</si>
  <si>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</si>
  <si>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</si>
  <si>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</si>
  <si>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</si>
  <si>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</si>
  <si>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</si>
  <si>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</si>
  <si>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</si>
  <si>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</si>
  <si>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</si>
  <si>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</si>
  <si>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</si>
  <si>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</si>
  <si>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</si>
  <si>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</si>
  <si>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</si>
  <si>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</si>
  <si>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</si>
  <si>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</si>
  <si>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</si>
  <si>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</si>
  <si>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</si>
  <si>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</si>
  <si>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</si>
  <si>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</si>
  <si>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</si>
  <si>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</si>
  <si>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</si>
  <si>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</si>
  <si>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</si>
  <si>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</si>
  <si>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</si>
  <si>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</si>
  <si>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</si>
  <si>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</si>
  <si>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</si>
  <si>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</si>
  <si>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</si>
  <si>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</si>
  <si>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</si>
  <si>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</si>
  <si>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</si>
  <si>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</si>
  <si>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</si>
  <si>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</si>
  <si>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</si>
  <si>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</si>
  <si>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</si>
  <si>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</si>
  <si>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</si>
  <si>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</si>
  <si>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</si>
  <si>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</si>
  <si>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</si>
  <si>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</si>
  <si>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</si>
  <si>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</si>
  <si>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</si>
  <si>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</si>
  <si>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</si>
  <si>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</si>
  <si>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</si>
  <si>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</si>
  <si>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</si>
  <si>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</si>
  <si>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</si>
  <si>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</si>
  <si>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</si>
  <si>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</si>
  <si>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</si>
  <si>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</si>
  <si>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</si>
  <si>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</si>
  <si>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</si>
  <si>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</si>
  <si>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</si>
  <si>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</si>
  <si>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</si>
  <si>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</si>
  <si>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</si>
  <si>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</si>
  <si>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</si>
  <si>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</si>
  <si>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</si>
  <si>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</si>
  <si>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</si>
  <si>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</si>
  <si>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</si>
  <si>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</si>
  <si>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</si>
  <si>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</si>
  <si>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</si>
  <si>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</si>
  <si>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</si>
  <si>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</si>
  <si>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</si>
  <si>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</si>
  <si>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</si>
  <si>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</si>
  <si>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</si>
  <si>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</si>
  <si>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</si>
  <si>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</si>
  <si>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</si>
  <si>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</si>
  <si>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</si>
  <si>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</si>
  <si>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</si>
  <si>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</si>
  <si>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</si>
  <si>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</si>
  <si>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</si>
  <si>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</si>
  <si>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</si>
  <si>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</si>
  <si>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</si>
  <si>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</si>
  <si>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</si>
  <si>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</si>
  <si>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</si>
  <si>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</si>
  <si>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</si>
  <si>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</si>
  <si>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</si>
  <si>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</si>
  <si>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</si>
  <si>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</si>
  <si>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</si>
  <si>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</si>
  <si>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</si>
  <si>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</si>
  <si>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</si>
  <si>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</si>
  <si>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</si>
  <si>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</si>
  <si>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</si>
  <si>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</si>
  <si>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</si>
  <si>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</si>
  <si>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</si>
  <si>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</si>
  <si>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</si>
  <si>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</si>
  <si>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</si>
  <si>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</si>
  <si>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</si>
  <si>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</si>
  <si>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</si>
  <si>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</si>
  <si>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</si>
  <si>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</si>
  <si>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</si>
  <si>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</si>
  <si>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</si>
  <si>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</si>
  <si>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</si>
  <si>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</si>
  <si>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</si>
  <si>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</si>
  <si>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</si>
  <si>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</si>
  <si>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</si>
  <si>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</si>
  <si>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</si>
  <si>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</si>
  <si>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</si>
  <si>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</si>
  <si>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</si>
  <si>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</si>
  <si>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</si>
  <si>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</si>
  <si>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</si>
  <si>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</si>
  <si>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</si>
  <si>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</si>
  <si>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</si>
  <si>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</si>
  <si>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</si>
  <si>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</si>
  <si>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</si>
  <si>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</si>
  <si>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</si>
  <si>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</si>
  <si>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</si>
  <si>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</si>
  <si>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</si>
  <si>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</si>
  <si>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</si>
  <si>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</si>
  <si>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</si>
  <si>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</si>
  <si>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</si>
  <si>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</si>
  <si>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</si>
  <si>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</si>
  <si>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</si>
  <si>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</si>
  <si>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</si>
  <si>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</si>
  <si>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</si>
  <si>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</si>
  <si>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</si>
  <si>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</si>
  <si>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</si>
  <si>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</si>
  <si>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</si>
  <si>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</si>
  <si>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</si>
  <si>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</si>
  <si>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</si>
  <si>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</si>
  <si>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</si>
  <si>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</si>
  <si>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</si>
  <si>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</si>
  <si>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</si>
  <si>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</si>
  <si>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</si>
  <si>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</si>
  <si>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</si>
  <si>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</si>
  <si>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</si>
  <si>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</si>
  <si>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</si>
  <si>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</si>
  <si>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</si>
  <si>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</si>
  <si>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</si>
  <si>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</si>
  <si>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</si>
  <si>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</si>
  <si>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</si>
  <si>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</si>
  <si>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</si>
  <si>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</si>
  <si>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</si>
  <si>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</si>
  <si>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</si>
  <si>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</si>
  <si>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</si>
  <si>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</si>
  <si>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</si>
  <si>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</si>
  <si>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</si>
  <si>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</si>
  <si>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</si>
  <si>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</si>
  <si>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</si>
  <si>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</si>
  <si>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</si>
  <si>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</si>
  <si>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</si>
  <si>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</si>
  <si>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</si>
  <si>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</si>
  <si>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</si>
  <si>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</si>
  <si>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</si>
  <si>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</si>
  <si>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</si>
  <si>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</si>
  <si>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</si>
  <si>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</si>
  <si>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</si>
  <si>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</si>
  <si>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</si>
  <si>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</si>
  <si>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</si>
  <si>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</si>
  <si>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</si>
  <si>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</si>
  <si>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</si>
  <si>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</si>
  <si>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</si>
  <si>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</si>
  <si>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</si>
  <si>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</si>
  <si>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</si>
  <si>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</si>
  <si>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</si>
  <si>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</si>
  <si>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</si>
  <si>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</si>
  <si>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</si>
  <si>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</si>
  <si>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</si>
  <si>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</si>
  <si>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</si>
  <si>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</si>
  <si>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</si>
  <si>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</si>
  <si>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</si>
  <si>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</si>
  <si>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</si>
  <si>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</si>
  <si>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</si>
  <si>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</si>
  <si>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</si>
  <si>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</si>
  <si>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</si>
  <si>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</si>
  <si>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</si>
  <si>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</si>
  <si>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</si>
  <si>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</si>
  <si>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</si>
  <si>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</si>
  <si>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</si>
  <si>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</si>
  <si>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</si>
  <si>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</si>
  <si>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</si>
  <si>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</si>
  <si>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</si>
  <si>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</si>
  <si>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</si>
  <si>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</si>
  <si>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</si>
  <si>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</si>
  <si>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</si>
  <si>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</si>
  <si>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</si>
  <si>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</si>
  <si>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</si>
  <si>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</si>
  <si>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</si>
  <si>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</si>
  <si>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</si>
  <si>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</si>
  <si>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</si>
  <si>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</si>
  <si>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</si>
  <si>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</si>
  <si>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</si>
  <si>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</si>
  <si>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</si>
  <si>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</si>
  <si>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</si>
  <si>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</si>
  <si>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</si>
  <si>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</si>
  <si>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</si>
  <si>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</si>
  <si>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</si>
  <si>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</si>
  <si>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</si>
  <si>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</si>
  <si>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</si>
  <si>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</si>
  <si>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</si>
  <si>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</si>
  <si>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</si>
  <si>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</si>
  <si>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</si>
  <si>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</si>
  <si>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</si>
  <si>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</si>
  <si>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</si>
  <si>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</si>
  <si>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</si>
  <si>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</si>
  <si>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</si>
  <si>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</si>
  <si>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</si>
  <si>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</si>
  <si>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</si>
  <si>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</si>
  <si>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</si>
  <si>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</si>
  <si>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</si>
  <si>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</si>
  <si>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</si>
  <si>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</si>
  <si>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</si>
  <si>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</si>
  <si>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</si>
  <si>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</si>
  <si>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</si>
  <si>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</si>
  <si>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</si>
  <si>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</si>
  <si>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</si>
  <si>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</si>
  <si>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</si>
  <si>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</si>
  <si>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</si>
  <si>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</si>
  <si>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</si>
  <si>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</si>
  <si>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</si>
  <si>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</si>
  <si>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</si>
  <si>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</si>
  <si>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</si>
  <si>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</si>
  <si>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</si>
  <si>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</si>
  <si>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</si>
  <si>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</si>
  <si>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</si>
  <si>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</si>
  <si>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</si>
  <si>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</si>
  <si>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</si>
  <si>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</si>
  <si>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</si>
  <si>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</si>
  <si>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</si>
  <si>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</si>
  <si>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</si>
  <si>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</si>
  <si>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</si>
  <si>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</si>
  <si>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</si>
  <si>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</si>
  <si>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</si>
  <si>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</si>
  <si>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</si>
  <si>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</si>
  <si>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</si>
  <si>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</si>
  <si>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</si>
  <si>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</si>
  <si>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</si>
  <si>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</si>
  <si>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</si>
  <si>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</si>
  <si>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</si>
  <si>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</si>
  <si>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</si>
  <si>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</si>
  <si>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</si>
  <si>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</si>
  <si>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</si>
  <si>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</si>
  <si>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</si>
  <si>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</si>
  <si>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</si>
  <si>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</si>
  <si>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</si>
  <si>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</si>
  <si>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</si>
  <si>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</si>
  <si>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</si>
  <si>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</si>
  <si>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</si>
  <si>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</si>
  <si>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</si>
  <si>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</si>
  <si>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</si>
  <si>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</si>
  <si>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</si>
  <si>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</si>
  <si>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</si>
  <si>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</si>
  <si>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</si>
  <si>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</si>
  <si>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</si>
  <si>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</si>
  <si>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</si>
  <si>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</si>
  <si>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</si>
  <si>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</si>
  <si>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</si>
  <si>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</si>
  <si>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</si>
  <si>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</si>
  <si>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</si>
  <si>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</si>
  <si>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</si>
  <si>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</si>
  <si>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</si>
  <si>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</si>
  <si>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</si>
  <si>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</si>
  <si>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</si>
  <si>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</si>
  <si>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</si>
  <si>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</si>
  <si>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</si>
  <si>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</si>
  <si>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</si>
  <si>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</si>
  <si>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</si>
  <si>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</si>
  <si>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</si>
  <si>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</si>
  <si>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</si>
  <si>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</si>
  <si>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</si>
  <si>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</si>
  <si>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</si>
  <si>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</si>
  <si>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</si>
  <si>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</si>
  <si>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</si>
  <si>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</si>
  <si>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</si>
  <si>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</si>
  <si>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</si>
  <si>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</si>
  <si>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</si>
  <si>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</si>
  <si>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</si>
  <si>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</si>
  <si>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</si>
  <si>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</si>
  <si>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</si>
  <si>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</si>
  <si>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</si>
  <si>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</si>
  <si>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</si>
  <si>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</si>
  <si>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</si>
  <si>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</si>
  <si>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</si>
  <si>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</si>
  <si>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</si>
  <si>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</si>
  <si>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</si>
  <si>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</si>
  <si>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</si>
  <si>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</si>
  <si>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</si>
  <si>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</si>
  <si>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</si>
  <si>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</si>
  <si>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</si>
  <si>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</si>
  <si>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</si>
  <si>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</si>
  <si>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</si>
  <si>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</si>
  <si>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</si>
  <si>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</si>
  <si>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</si>
  <si>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</si>
  <si>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</si>
  <si>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</si>
  <si>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</si>
  <si>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</si>
  <si>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</si>
  <si>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</si>
  <si>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</si>
  <si>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</si>
  <si>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</si>
  <si>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</si>
  <si>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</si>
  <si>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</si>
  <si>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</si>
  <si>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</si>
  <si>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</si>
  <si>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</si>
  <si>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</si>
  <si>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</si>
  <si>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</si>
  <si>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</si>
  <si>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</si>
  <si>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</si>
  <si>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</si>
  <si>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</si>
  <si>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</si>
  <si>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</si>
  <si>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</si>
  <si>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</si>
  <si>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</si>
  <si>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</si>
  <si>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</si>
  <si>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</si>
  <si>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</si>
  <si>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</si>
  <si>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</si>
  <si>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</si>
  <si>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</si>
  <si>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</si>
  <si>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</si>
  <si>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</si>
  <si>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</si>
  <si>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</si>
  <si>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</si>
  <si>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</si>
  <si>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</si>
  <si>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</si>
  <si>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</si>
  <si>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</si>
  <si>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</si>
  <si>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</si>
  <si>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</si>
  <si>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</si>
  <si>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</si>
  <si>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</si>
  <si>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</si>
  <si>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</si>
  <si>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</si>
  <si>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</si>
  <si>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</si>
  <si>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</si>
  <si>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</si>
  <si>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</si>
  <si>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</si>
  <si>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</si>
  <si>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</si>
  <si>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</si>
  <si>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</si>
  <si>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</si>
  <si>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</si>
  <si>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</si>
  <si>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</si>
  <si>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</si>
  <si>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</si>
  <si>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</si>
  <si>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</si>
  <si>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</si>
  <si>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</si>
  <si>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</si>
  <si>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</si>
  <si>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</si>
  <si>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</si>
  <si>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</si>
  <si>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</si>
  <si>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</si>
  <si>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</si>
  <si>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</si>
  <si>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</si>
  <si>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</si>
  <si>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</si>
  <si>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</si>
  <si>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</si>
  <si>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</si>
  <si>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</si>
  <si>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</si>
  <si>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</si>
  <si>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</si>
  <si>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</si>
  <si>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</si>
  <si>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</si>
  <si>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</si>
  <si>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</si>
  <si>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</si>
  <si>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</si>
  <si>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</si>
  <si>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</si>
  <si>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</si>
  <si>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</si>
  <si>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</si>
  <si>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</si>
  <si>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</si>
  <si>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</si>
  <si>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</si>
  <si>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</si>
  <si>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</si>
  <si>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</si>
  <si>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</si>
  <si>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</si>
  <si>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</si>
  <si>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</si>
  <si>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</si>
  <si>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</si>
  <si>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</si>
  <si>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</si>
  <si>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</si>
  <si>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</si>
  <si>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</si>
  <si>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</si>
  <si>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</si>
  <si>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</si>
  <si>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</si>
  <si>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</si>
  <si>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</si>
  <si>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</si>
  <si>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</si>
  <si>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</si>
  <si>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</si>
  <si>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</si>
  <si>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</si>
  <si>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</si>
  <si>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</si>
  <si>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</si>
  <si>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</si>
  <si>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</si>
  <si>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</si>
  <si>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</si>
  <si>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</si>
  <si>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</si>
  <si>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</si>
  <si>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</si>
  <si>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</si>
  <si>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</si>
  <si>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</si>
  <si>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</si>
  <si>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</si>
  <si>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</si>
  <si>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</si>
  <si>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</si>
  <si>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</si>
  <si>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</si>
  <si>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</si>
  <si>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</si>
  <si>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</si>
  <si>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</si>
  <si>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</si>
  <si>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</si>
  <si>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</si>
  <si>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</si>
  <si>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</si>
  <si>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</si>
  <si>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</si>
  <si>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</si>
  <si>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</si>
  <si>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</si>
  <si>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</si>
  <si>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</si>
  <si>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</si>
  <si>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</si>
  <si>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</si>
  <si>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</si>
  <si>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</si>
  <si>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</si>
  <si>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</si>
  <si>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</si>
  <si>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</si>
  <si>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</si>
  <si>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</si>
  <si>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</si>
  <si>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</si>
  <si>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</si>
  <si>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</si>
  <si>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</si>
  <si>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</si>
  <si>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</si>
  <si>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</si>
  <si>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</si>
  <si>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</si>
  <si>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</si>
  <si>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</si>
  <si>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</si>
  <si>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</si>
  <si>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</si>
  <si>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</si>
  <si>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</si>
  <si>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</si>
  <si>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</si>
  <si>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</si>
  <si>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</si>
  <si>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</si>
  <si>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</si>
  <si>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</si>
  <si>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</si>
  <si>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</si>
  <si>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</si>
  <si>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</si>
  <si>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</si>
  <si>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</si>
  <si>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</si>
  <si>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</si>
  <si>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</si>
  <si>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</si>
  <si>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</si>
  <si>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</si>
  <si>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</si>
  <si>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</si>
  <si>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</si>
  <si>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</si>
  <si>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</si>
  <si>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</si>
  <si>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</si>
  <si>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</si>
  <si>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</si>
  <si>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</si>
  <si>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</si>
  <si>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</si>
  <si>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</si>
  <si>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</si>
  <si>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</si>
  <si>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</si>
  <si>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</si>
  <si>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</si>
  <si>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</si>
  <si>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</si>
  <si>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</si>
  <si>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</si>
  <si>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</si>
  <si>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</si>
  <si>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</si>
  <si>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</si>
  <si>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</si>
  <si>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</si>
  <si>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</si>
  <si>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</si>
  <si>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</si>
  <si>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</si>
  <si>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</si>
  <si>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</si>
  <si>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</si>
  <si>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</si>
  <si>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</si>
  <si>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</si>
  <si>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</si>
  <si>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</si>
  <si>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</si>
  <si>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</si>
  <si>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</si>
  <si>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</si>
  <si>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</si>
  <si>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</si>
  <si>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</si>
  <si>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</si>
  <si>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</si>
  <si>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</si>
  <si>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</si>
  <si>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</si>
  <si>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</si>
  <si>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</si>
  <si>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</si>
  <si>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</si>
  <si>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</si>
  <si>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</si>
  <si>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</si>
  <si>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</si>
  <si>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</si>
  <si>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</si>
  <si>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</si>
  <si>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</si>
  <si>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</si>
  <si>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</si>
  <si>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</si>
  <si>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</si>
  <si>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</si>
  <si>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</si>
  <si>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</si>
  <si>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</si>
  <si>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</si>
  <si>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</si>
  <si>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</si>
  <si>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</si>
  <si>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</si>
  <si>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</si>
  <si>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</si>
  <si>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</si>
  <si>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</si>
  <si>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</si>
  <si>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</si>
  <si>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</si>
  <si>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</si>
  <si>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</si>
  <si>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</si>
  <si>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</si>
  <si>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</si>
  <si>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</si>
  <si>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</si>
  <si>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</si>
  <si>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</si>
  <si>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</si>
  <si>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</si>
  <si>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</si>
  <si>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</si>
  <si>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</si>
  <si>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</si>
  <si>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</si>
  <si>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</si>
  <si>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</si>
  <si>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</si>
  <si>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</si>
  <si>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</si>
  <si>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</si>
  <si>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</si>
  <si>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</si>
  <si>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</si>
  <si>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</si>
  <si>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</si>
  <si>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</si>
  <si>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</si>
  <si>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</si>
  <si>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</si>
  <si>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</si>
  <si>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</si>
  <si>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</si>
  <si>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</si>
  <si>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</si>
  <si>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</si>
  <si>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</si>
  <si>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</si>
  <si>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</si>
  <si>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</si>
  <si>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</si>
  <si>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</si>
  <si>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</si>
  <si>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</si>
  <si>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</si>
  <si>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</si>
  <si>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</si>
  <si>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</si>
  <si>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</si>
  <si>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</si>
  <si>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</si>
  <si>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</si>
  <si>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</si>
  <si>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</si>
  <si>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</si>
  <si>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</si>
  <si>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</si>
  <si>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</si>
  <si>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</si>
  <si>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</si>
  <si>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</si>
  <si>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</si>
  <si>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</si>
  <si>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</si>
  <si>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</si>
  <si>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</si>
  <si>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</si>
  <si>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</si>
  <si>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</si>
  <si>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</si>
  <si>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</si>
  <si>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</si>
  <si>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</si>
  <si>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</si>
  <si>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</si>
  <si>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</si>
  <si>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</si>
  <si>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</si>
  <si>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</si>
  <si>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</si>
  <si>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</si>
  <si>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</si>
  <si>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</si>
  <si>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</si>
  <si>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</si>
  <si>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</si>
  <si>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</si>
  <si>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</si>
  <si>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</si>
  <si>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</si>
  <si>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</si>
  <si>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</si>
  <si>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</si>
  <si>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</si>
  <si>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</si>
  <si>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</si>
  <si>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</si>
  <si>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</si>
  <si>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</si>
  <si>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</si>
  <si>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</si>
  <si>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</si>
  <si>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</si>
  <si>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</si>
  <si>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</si>
  <si>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</si>
  <si>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</si>
  <si>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</si>
  <si>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</si>
  <si>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</si>
  <si>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</si>
  <si>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</si>
  <si>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</si>
  <si>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</si>
  <si>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</si>
  <si>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</si>
  <si>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</si>
  <si>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</si>
  <si>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</si>
  <si>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</si>
  <si>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</si>
  <si>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</si>
  <si>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</si>
  <si>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</si>
  <si>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</si>
  <si>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</si>
  <si>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</si>
  <si>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</si>
  <si>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</si>
  <si>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</si>
  <si>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</si>
  <si>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</si>
  <si>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</si>
  <si>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</si>
  <si>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</si>
  <si>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</si>
  <si>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</si>
  <si>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</si>
  <si>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</si>
  <si>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</si>
  <si>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</si>
  <si>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</si>
  <si>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</si>
  <si>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</si>
  <si>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</si>
  <si>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</si>
  <si>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</si>
  <si>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</si>
  <si>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</si>
  <si>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</si>
  <si>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</si>
  <si>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</si>
  <si>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</si>
  <si>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</si>
  <si>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</si>
  <si>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</si>
  <si>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</si>
  <si>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</si>
  <si>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</si>
  <si>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</si>
  <si>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</si>
  <si>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</si>
  <si>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</si>
  <si>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</si>
  <si>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</si>
  <si>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</si>
  <si>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</si>
  <si>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</si>
  <si>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</si>
  <si>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</si>
  <si>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</si>
  <si>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</si>
  <si>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</si>
  <si>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</si>
  <si>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</si>
  <si>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</si>
  <si>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</si>
  <si>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</si>
  <si>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</si>
  <si>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</si>
  <si>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</si>
  <si>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</si>
  <si>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</si>
  <si>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</si>
  <si>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</si>
  <si>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</si>
  <si>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</si>
  <si>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</si>
  <si>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</si>
  <si>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</si>
  <si>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</si>
  <si>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</si>
  <si>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</si>
  <si>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</si>
  <si>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</si>
  <si>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</si>
  <si>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</si>
  <si>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</si>
  <si>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</si>
  <si>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</si>
  <si>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</si>
  <si>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</si>
  <si>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</si>
  <si>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</si>
  <si>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</si>
  <si>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</si>
  <si>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</si>
  <si>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</si>
  <si>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</si>
  <si>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</si>
  <si>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</si>
  <si>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</si>
  <si>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</si>
  <si>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</si>
  <si>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</si>
  <si>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</si>
  <si>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</si>
  <si>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</si>
  <si>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</si>
  <si>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</si>
  <si>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</si>
  <si>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</si>
  <si>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</si>
  <si>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</si>
  <si>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</si>
  <si>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</si>
  <si>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</si>
  <si>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</si>
  <si>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</si>
  <si>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</si>
  <si>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</si>
  <si>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</si>
  <si>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</si>
  <si>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</si>
  <si>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</si>
  <si>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</si>
  <si>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</si>
  <si>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</si>
  <si>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</si>
  <si>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</si>
  <si>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</si>
  <si>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</si>
  <si>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</si>
  <si>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</si>
  <si>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</si>
  <si>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</si>
  <si>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</si>
  <si>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</si>
  <si>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</si>
  <si>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</si>
  <si>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</si>
  <si>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</si>
  <si>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</si>
  <si>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</si>
  <si>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</si>
  <si>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</si>
  <si>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</si>
  <si>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</si>
  <si>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</si>
  <si>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</si>
  <si>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</si>
  <si>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</si>
  <si>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</si>
  <si>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</si>
  <si>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</si>
  <si>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</si>
  <si>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</si>
  <si>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</si>
  <si>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</si>
  <si>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</si>
  <si>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</si>
  <si>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</si>
  <si>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</si>
  <si>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</si>
  <si>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</si>
  <si>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</si>
  <si>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</si>
  <si>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</si>
  <si>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</si>
  <si>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</si>
  <si>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</si>
  <si>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</si>
  <si>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</si>
  <si>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</si>
  <si>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</si>
  <si>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</si>
  <si>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</si>
  <si>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</si>
  <si>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</si>
  <si>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</si>
  <si>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</si>
  <si>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</si>
  <si>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</si>
  <si>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</si>
  <si>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</si>
  <si>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</si>
  <si>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</si>
  <si>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</si>
  <si>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</si>
  <si>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</si>
  <si>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</si>
  <si>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</si>
  <si>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</si>
  <si>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</si>
  <si>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</si>
  <si>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</si>
  <si>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</si>
  <si>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</si>
  <si>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</si>
  <si>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</si>
  <si>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</si>
  <si>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</si>
  <si>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</si>
  <si>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</si>
  <si>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</si>
  <si>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</si>
  <si>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</si>
  <si>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</si>
  <si>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</si>
  <si>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</si>
  <si>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</si>
  <si>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</si>
  <si>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</si>
  <si>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</si>
  <si>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</si>
  <si>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</si>
  <si>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</si>
  <si>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</si>
  <si>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</si>
  <si>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</si>
  <si>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</si>
  <si>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</si>
  <si>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</si>
  <si>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</si>
  <si>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</si>
  <si>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</si>
  <si>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</si>
  <si>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</si>
  <si>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</si>
  <si>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</si>
  <si>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</si>
  <si>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</si>
  <si>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</si>
  <si>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</si>
  <si>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</si>
  <si>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</si>
  <si>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</si>
  <si>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</si>
  <si>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</si>
  <si>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</si>
  <si>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</si>
  <si>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</si>
  <si>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</si>
  <si>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</si>
  <si>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</si>
  <si>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</si>
  <si>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</si>
  <si>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</si>
  <si>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</si>
  <si>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</si>
  <si>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</si>
  <si>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</si>
  <si>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</si>
  <si>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</si>
  <si>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</si>
  <si>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</si>
  <si>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</si>
  <si>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</si>
  <si>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</si>
  <si>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</si>
  <si>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</si>
  <si>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</si>
  <si>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</si>
  <si>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</si>
  <si>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</si>
  <si>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</si>
  <si>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</si>
  <si>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</si>
  <si>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</si>
  <si>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</si>
  <si>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</si>
  <si>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</si>
  <si>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</si>
  <si>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</si>
  <si>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</si>
  <si>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</si>
  <si>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</si>
  <si>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</si>
  <si>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</si>
  <si>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</si>
  <si>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</si>
  <si>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</si>
  <si>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</si>
  <si>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</si>
  <si>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</si>
  <si>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</si>
  <si>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</si>
  <si>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</si>
  <si>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</si>
  <si>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</si>
  <si>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</si>
  <si>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</si>
  <si>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</si>
  <si>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</si>
  <si>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</si>
  <si>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</si>
  <si>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</si>
  <si>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</si>
  <si>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</si>
  <si>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</si>
  <si>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</si>
  <si>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</si>
  <si>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</si>
  <si>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</si>
  <si>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</si>
  <si>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</si>
  <si>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</si>
  <si>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</si>
  <si>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</si>
  <si>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</si>
  <si>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</si>
  <si>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</si>
  <si>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</si>
  <si>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</si>
  <si>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</si>
  <si>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</si>
  <si>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</si>
  <si>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</si>
  <si>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</si>
  <si>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</si>
  <si>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</si>
  <si>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</si>
  <si>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</si>
  <si>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</si>
  <si>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</si>
  <si>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</si>
  <si>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</si>
  <si>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</si>
  <si>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</si>
  <si>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</si>
  <si>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</si>
  <si>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</si>
  <si>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</si>
  <si>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</si>
  <si>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</si>
  <si>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</si>
  <si>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</si>
  <si>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</si>
  <si>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</si>
  <si>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</si>
  <si>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</si>
  <si>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</si>
  <si>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</si>
  <si>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</si>
  <si>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</si>
  <si>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</si>
  <si>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</si>
  <si>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</si>
  <si>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</si>
  <si>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</si>
  <si>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</si>
  <si>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</si>
  <si>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</si>
  <si>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</si>
  <si>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</si>
  <si>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</si>
  <si>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</si>
  <si>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</si>
  <si>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</si>
  <si>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</si>
  <si>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</si>
  <si>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</si>
  <si>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</si>
  <si>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</si>
  <si>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</si>
  <si>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</si>
  <si>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</si>
  <si>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</si>
  <si>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</si>
  <si>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</si>
  <si>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</si>
  <si>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</si>
  <si>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</si>
  <si>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</si>
  <si>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</si>
  <si>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</si>
  <si>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</si>
  <si>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</si>
  <si>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</si>
  <si>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</si>
  <si>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</si>
  <si>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</si>
  <si>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</si>
  <si>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</si>
  <si>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</si>
  <si>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</si>
  <si>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</si>
  <si>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</si>
  <si>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</si>
  <si>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</si>
  <si>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</si>
  <si>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</si>
  <si>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</si>
  <si>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</si>
  <si>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</si>
  <si>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</si>
  <si>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</si>
  <si>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</si>
  <si>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</si>
  <si>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</si>
  <si>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</si>
  <si>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</si>
  <si>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</si>
  <si>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</si>
  <si>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</si>
  <si>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</si>
  <si>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</si>
  <si>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</si>
  <si>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</si>
  <si>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</si>
  <si>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</si>
  <si>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</si>
  <si>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</si>
  <si>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</si>
  <si>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</si>
  <si>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</si>
  <si>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</si>
  <si>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</si>
  <si>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</si>
  <si>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</si>
  <si>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</si>
  <si>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</si>
  <si>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</si>
  <si>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</si>
  <si>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</si>
  <si>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</si>
  <si>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</si>
  <si>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</si>
  <si>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</si>
  <si>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</si>
  <si>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</si>
  <si>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</si>
  <si>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</si>
  <si>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</si>
  <si>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</si>
  <si>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</si>
  <si>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</si>
  <si>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</si>
  <si>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</si>
  <si>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</si>
  <si>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</si>
  <si>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</si>
  <si>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</si>
  <si>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</si>
  <si>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</si>
  <si>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</si>
  <si>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</si>
  <si>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</si>
  <si>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</si>
  <si>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</si>
  <si>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</si>
  <si>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</si>
  <si>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</si>
  <si>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</si>
  <si>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</si>
  <si>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</si>
  <si>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</si>
  <si>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</si>
  <si>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</si>
  <si>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</si>
  <si>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</si>
  <si>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</si>
  <si>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</si>
  <si>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</si>
  <si>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</si>
  <si>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</si>
  <si>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</si>
  <si>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</si>
  <si>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</si>
  <si>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</si>
  <si>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</si>
  <si>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</si>
  <si>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</si>
  <si>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</si>
  <si>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</si>
  <si>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</si>
  <si>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</si>
  <si>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</si>
  <si>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</si>
  <si>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</si>
  <si>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</si>
  <si>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</si>
  <si>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</si>
  <si>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</si>
  <si>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</si>
  <si>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</si>
  <si>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</si>
  <si>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</si>
  <si>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</si>
  <si>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</si>
  <si>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</si>
  <si>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</si>
  <si>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</si>
  <si>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</si>
  <si>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</si>
  <si>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</si>
  <si>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</si>
  <si>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</si>
  <si>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</si>
  <si>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</si>
  <si>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</si>
  <si>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</si>
  <si>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</si>
  <si>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</si>
  <si>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</si>
  <si>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</si>
  <si>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</si>
  <si>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</si>
  <si>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</si>
  <si>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</si>
  <si>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</si>
  <si>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</si>
  <si>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</si>
  <si>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</si>
  <si>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</si>
  <si>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</si>
  <si>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</si>
  <si>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</si>
  <si>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</si>
  <si>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</si>
  <si>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</si>
  <si>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</si>
  <si>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</si>
  <si>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</si>
  <si>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</si>
  <si>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</si>
  <si>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</si>
  <si>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</si>
  <si>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</si>
  <si>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</si>
  <si>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</si>
  <si>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</si>
  <si>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</si>
  <si>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</si>
  <si>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</si>
  <si>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</si>
  <si>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</si>
  <si>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</si>
  <si>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</si>
  <si>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</si>
  <si>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</si>
  <si>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</si>
  <si>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</si>
  <si>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</si>
  <si>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</si>
  <si>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</si>
  <si>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</si>
  <si>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</si>
  <si>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</si>
  <si>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</si>
  <si>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</si>
  <si>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</si>
  <si>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</si>
  <si>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</si>
  <si>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</si>
  <si>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</si>
  <si>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</si>
  <si>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</si>
  <si>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</si>
  <si>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</si>
  <si>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</si>
  <si>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</si>
  <si>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</si>
  <si>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</si>
  <si>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</si>
  <si>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</si>
  <si>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</si>
  <si>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</si>
  <si>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</si>
  <si>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</si>
  <si>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</si>
  <si>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</si>
  <si>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</si>
  <si>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</si>
  <si>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</si>
  <si>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</si>
  <si>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</si>
  <si>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</si>
  <si>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</si>
  <si>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</si>
  <si>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</si>
  <si>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</si>
  <si>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</si>
  <si>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</si>
  <si>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</si>
  <si>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</si>
  <si>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</si>
  <si>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</si>
  <si>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</si>
  <si>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</si>
  <si>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</si>
  <si>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</si>
  <si>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</si>
  <si>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</si>
  <si>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</si>
  <si>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</si>
  <si>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</si>
  <si>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</si>
  <si>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</si>
  <si>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</si>
  <si>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</si>
  <si>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</si>
  <si>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</si>
  <si>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</si>
  <si>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</si>
  <si>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</si>
  <si>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</si>
  <si>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</si>
  <si>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</si>
  <si>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</si>
  <si>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</si>
  <si>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</si>
  <si>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</si>
  <si>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</si>
  <si>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</si>
  <si>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</si>
  <si>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</si>
  <si>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</si>
  <si>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</si>
  <si>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</si>
  <si>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</si>
  <si>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</si>
  <si>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</si>
  <si>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</si>
  <si>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</si>
  <si>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</si>
  <si>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</si>
  <si>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</si>
  <si>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</si>
  <si>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</si>
  <si>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</si>
  <si>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</si>
  <si>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</si>
  <si>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</si>
  <si>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</si>
  <si>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</si>
  <si>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</si>
  <si>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</si>
  <si>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</si>
  <si>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</si>
  <si>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</si>
  <si>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</si>
  <si>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</si>
  <si>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</si>
  <si>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</si>
  <si>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</si>
  <si>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</si>
  <si>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</si>
  <si>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</si>
  <si>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</si>
  <si>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</si>
  <si>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</si>
  <si>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</si>
  <si>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</si>
  <si>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</si>
  <si>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</si>
  <si>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</si>
  <si>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</si>
  <si>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</si>
  <si>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</si>
  <si>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</si>
  <si>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</si>
  <si>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</si>
  <si>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</si>
  <si>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</si>
  <si>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</si>
  <si>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</si>
  <si>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</si>
  <si>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</si>
  <si>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</si>
  <si>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</si>
  <si>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</si>
  <si>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</si>
  <si>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</si>
  <si>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</si>
  <si>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</si>
  <si>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</si>
  <si>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</si>
  <si>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</si>
  <si>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</si>
  <si>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</si>
  <si>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</si>
  <si>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</si>
  <si>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</si>
  <si>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</si>
  <si>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</si>
  <si>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</si>
  <si>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</si>
  <si>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</si>
  <si>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</si>
  <si>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</si>
  <si>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</si>
  <si>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</si>
  <si>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</si>
  <si>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</si>
  <si>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</si>
  <si>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</si>
  <si>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</si>
  <si>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</si>
  <si>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</si>
  <si>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</si>
  <si>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</si>
  <si>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</si>
  <si>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</si>
  <si>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</si>
  <si>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</si>
  <si>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</si>
  <si>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</si>
  <si>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</si>
  <si>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</si>
  <si>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</si>
  <si>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</si>
  <si>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</si>
  <si>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</si>
  <si>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</si>
  <si>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</si>
  <si>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</si>
  <si>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</si>
  <si>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</si>
  <si>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</si>
  <si>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</si>
  <si>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</si>
  <si>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</si>
  <si>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</si>
  <si>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</si>
  <si>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</si>
  <si>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</si>
  <si>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</si>
  <si>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</si>
  <si>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</si>
  <si>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</si>
  <si>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</si>
  <si>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</si>
  <si>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</si>
  <si>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</si>
  <si>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</si>
  <si>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</si>
  <si>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</si>
  <si>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</si>
  <si>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</si>
  <si>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</si>
  <si>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</si>
  <si>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</si>
  <si>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</si>
  <si>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</si>
  <si>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</si>
  <si>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</si>
  <si>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</si>
  <si>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</si>
  <si>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</si>
  <si>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</si>
  <si>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</si>
  <si>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</si>
  <si>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</si>
  <si>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</si>
  <si>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</si>
  <si>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</si>
  <si>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</si>
  <si>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</si>
  <si>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</si>
  <si>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</si>
  <si>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</si>
  <si>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</si>
  <si>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</si>
  <si>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</si>
  <si>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</si>
  <si>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</si>
  <si>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</si>
  <si>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</si>
  <si>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</si>
  <si>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</si>
  <si>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</si>
  <si>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</si>
  <si>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</si>
  <si>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</si>
  <si>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</si>
  <si>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</si>
  <si>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</si>
  <si>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</si>
  <si>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</si>
  <si>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</si>
  <si>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</si>
  <si>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</si>
  <si>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</si>
  <si>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</si>
  <si>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</si>
  <si>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</si>
  <si>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</si>
  <si>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</si>
  <si>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</si>
  <si>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</si>
  <si>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</si>
  <si>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</si>
  <si>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</si>
  <si>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</si>
  <si>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</si>
  <si>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</si>
  <si>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</si>
  <si>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</si>
  <si>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</si>
  <si>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</si>
  <si>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</si>
  <si>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</si>
  <si>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</si>
  <si>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</si>
  <si>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</si>
  <si>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</si>
  <si>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</si>
  <si>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</si>
  <si>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</si>
  <si>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</si>
  <si>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</si>
  <si>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</si>
  <si>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</si>
  <si>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</si>
  <si>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</si>
  <si>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</si>
  <si>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</si>
  <si>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</si>
  <si>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</si>
  <si>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</si>
  <si>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</si>
  <si>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</si>
  <si>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</si>
  <si>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</si>
  <si>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</si>
  <si>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</si>
  <si>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</si>
  <si>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</si>
  <si>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</si>
  <si>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</si>
  <si>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</si>
  <si>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</si>
  <si>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</si>
  <si>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</si>
  <si>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</si>
  <si>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</si>
  <si>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</si>
  <si>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</si>
  <si>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</si>
  <si>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</si>
  <si>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</si>
  <si>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</si>
  <si>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</si>
  <si>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</si>
  <si>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</si>
  <si>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</si>
  <si>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</si>
  <si>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</si>
  <si>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</si>
  <si>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</si>
  <si>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</si>
  <si>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</si>
  <si>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</si>
  <si>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</si>
  <si>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</si>
  <si>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</si>
  <si>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</si>
  <si>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</si>
  <si>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</si>
  <si>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</si>
  <si>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</si>
  <si>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</si>
  <si>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</si>
  <si>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</si>
  <si>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</si>
  <si>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</si>
  <si>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</si>
  <si>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</si>
  <si>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</si>
  <si>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</si>
  <si>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</si>
  <si>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</si>
  <si>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</si>
  <si>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</si>
  <si>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</si>
  <si>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</si>
  <si>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</si>
  <si>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</si>
  <si>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</si>
  <si>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</si>
  <si>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</si>
  <si>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</si>
  <si>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</si>
  <si>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</si>
  <si>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</si>
  <si>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</si>
  <si>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</si>
  <si>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</si>
  <si>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</si>
  <si>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</si>
  <si>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</si>
  <si>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</si>
  <si>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</si>
  <si>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</si>
  <si>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</si>
  <si>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</si>
  <si>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</si>
  <si>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</si>
  <si>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</si>
  <si>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</si>
  <si>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</si>
  <si>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</si>
  <si>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</si>
  <si>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</si>
  <si>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</si>
  <si>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</si>
  <si>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</si>
  <si>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</si>
  <si>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</si>
  <si>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</si>
  <si>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</si>
  <si>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</si>
  <si>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</si>
  <si>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</si>
  <si>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</si>
  <si>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</si>
  <si>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</si>
  <si>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</si>
  <si>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</si>
  <si>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</si>
  <si>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</si>
  <si>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</si>
  <si>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</si>
  <si>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</si>
  <si>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</si>
  <si>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</si>
  <si>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</si>
  <si>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</si>
  <si>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</si>
  <si>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</si>
  <si>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</si>
  <si>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</si>
  <si>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</si>
  <si>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</si>
  <si>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</si>
  <si>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</si>
  <si>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</si>
  <si>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</si>
  <si>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</si>
  <si>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</si>
  <si>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</si>
  <si>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</si>
  <si>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</si>
  <si>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</si>
  <si>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</si>
  <si>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</si>
  <si>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</si>
  <si>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</si>
  <si>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</si>
  <si>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</si>
  <si>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</si>
  <si>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</si>
  <si>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</si>
  <si>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</si>
  <si>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</si>
  <si>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</si>
  <si>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</si>
  <si>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</si>
  <si>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</si>
  <si>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</si>
  <si>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</si>
  <si>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</si>
  <si>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</si>
  <si>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</si>
  <si>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</si>
  <si>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</si>
  <si>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</si>
  <si>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</si>
  <si>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</si>
  <si>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</si>
  <si>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</si>
  <si>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</si>
  <si>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</si>
  <si>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</si>
  <si>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</si>
  <si>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</si>
  <si>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</si>
  <si>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</si>
  <si>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</si>
  <si>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</si>
  <si>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</si>
  <si>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</si>
  <si>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</si>
  <si>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</si>
  <si>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</si>
  <si>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</si>
  <si>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</si>
  <si>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</si>
  <si>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</si>
  <si>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</si>
  <si>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</si>
  <si>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</si>
  <si>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</si>
  <si>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</si>
  <si>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</si>
  <si>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</si>
  <si>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</si>
  <si>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</si>
  <si>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</si>
  <si>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</si>
  <si>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</si>
  <si>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</si>
  <si>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</si>
  <si>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</si>
  <si>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</si>
  <si>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</si>
  <si>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</si>
  <si>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</si>
  <si>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</si>
  <si>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</si>
  <si>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</si>
  <si>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</si>
  <si>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</si>
  <si>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</si>
  <si>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</si>
  <si>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</si>
  <si>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</si>
  <si>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</si>
  <si>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</si>
  <si>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</si>
  <si>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</si>
  <si>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</si>
  <si>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</si>
  <si>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</si>
  <si>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</si>
  <si>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</si>
  <si>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</si>
  <si>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</si>
  <si>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</si>
  <si>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</si>
  <si>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</si>
  <si>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</si>
  <si>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</si>
  <si>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</si>
  <si>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</si>
  <si>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</si>
  <si>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</si>
  <si>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</si>
  <si>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</si>
  <si>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</si>
  <si>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</si>
  <si>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</si>
  <si>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</si>
  <si>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</si>
  <si>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</si>
  <si>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</si>
  <si>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</si>
  <si>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</si>
  <si>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</si>
  <si>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</si>
  <si>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</si>
  <si>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</si>
  <si>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</si>
  <si>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</si>
  <si>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</si>
  <si>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</si>
  <si>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</si>
  <si>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</si>
  <si>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</si>
  <si>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</si>
  <si>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</si>
  <si>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</si>
  <si>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</si>
  <si>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</si>
  <si>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</si>
  <si>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</si>
  <si>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</si>
  <si>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</si>
  <si>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</si>
  <si>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</si>
  <si>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</si>
  <si>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</si>
  <si>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</si>
  <si>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</si>
  <si>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</si>
  <si>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</si>
  <si>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</si>
  <si>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</si>
  <si>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</si>
  <si>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</si>
  <si>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</si>
  <si>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</si>
  <si>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</si>
  <si>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</si>
  <si>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</si>
  <si>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</si>
  <si>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</si>
  <si>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</si>
  <si>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</si>
  <si>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</si>
  <si>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</si>
  <si>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</si>
  <si>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</si>
  <si>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</si>
  <si>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</si>
  <si>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</si>
  <si>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</si>
  <si>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</si>
  <si>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</si>
  <si>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</si>
  <si>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</si>
  <si>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</si>
  <si>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</si>
  <si>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</si>
  <si>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</si>
  <si>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</si>
  <si>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</si>
  <si>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</si>
  <si>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</si>
  <si>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</si>
  <si>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</si>
  <si>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</si>
  <si>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</si>
  <si>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</si>
  <si>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</si>
  <si>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</si>
  <si>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</si>
  <si>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</si>
  <si>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</si>
  <si>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</si>
  <si>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</si>
  <si>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</si>
  <si>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</si>
  <si>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</si>
  <si>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</si>
  <si>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</si>
  <si>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</si>
  <si>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</si>
  <si>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</si>
  <si>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</si>
  <si>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</si>
  <si>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</si>
  <si>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</si>
  <si>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</si>
  <si>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</si>
  <si>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</si>
  <si>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</si>
  <si>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</si>
  <si>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</si>
  <si>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</si>
  <si>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</si>
  <si>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</si>
  <si>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</si>
  <si>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</si>
  <si>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</si>
  <si>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</si>
  <si>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</si>
  <si>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</si>
  <si>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</si>
  <si>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</si>
  <si>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</si>
  <si>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</si>
  <si>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</si>
  <si>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</si>
  <si>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</si>
  <si>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</si>
  <si>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</si>
  <si>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</si>
  <si>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</si>
  <si>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</si>
  <si>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</si>
  <si>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</si>
  <si>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</si>
  <si>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</si>
  <si>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</si>
  <si>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</si>
  <si>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</si>
  <si>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</si>
  <si>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</si>
  <si>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</si>
  <si>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</si>
  <si>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</si>
  <si>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</si>
  <si>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</si>
  <si>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</si>
  <si>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</si>
  <si>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</si>
  <si>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</si>
  <si>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</si>
  <si>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</si>
  <si>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</si>
  <si>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</si>
  <si>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</si>
  <si>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</si>
  <si>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</si>
  <si>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</si>
  <si>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</si>
  <si>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</si>
  <si>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</si>
  <si>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</si>
  <si>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</si>
  <si>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</si>
  <si>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</si>
  <si>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</si>
  <si>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</si>
  <si>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</si>
  <si>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</si>
  <si>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</si>
  <si>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</si>
  <si>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</si>
  <si>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</si>
  <si>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</si>
  <si>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</si>
  <si>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</si>
  <si>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</si>
  <si>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</si>
  <si>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</si>
  <si>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</si>
  <si>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</si>
  <si>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</si>
  <si>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</si>
  <si>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</si>
  <si>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</si>
  <si>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</si>
  <si>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</si>
  <si>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</si>
  <si>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</si>
  <si>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</si>
  <si>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</si>
  <si>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</si>
  <si>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</si>
  <si>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</si>
  <si>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</si>
  <si>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</si>
  <si>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</si>
  <si>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</si>
  <si>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</si>
  <si>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</si>
  <si>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</si>
  <si>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</si>
  <si>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</si>
  <si>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</si>
  <si>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</si>
  <si>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</si>
  <si>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</si>
  <si>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</si>
  <si>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</si>
  <si>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</si>
  <si>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</si>
  <si>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</si>
  <si>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</si>
  <si>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</si>
  <si>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</si>
  <si>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</si>
  <si>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</si>
  <si>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</si>
  <si>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</si>
  <si>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</si>
  <si>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</si>
  <si>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</si>
  <si>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</si>
  <si>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</si>
  <si>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</si>
  <si>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</si>
  <si>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</si>
  <si>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</si>
  <si>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</si>
  <si>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</si>
  <si>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</si>
  <si>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</si>
  <si>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</si>
  <si>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</si>
  <si>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</si>
  <si>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</si>
  <si>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</si>
  <si>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</si>
  <si>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</si>
  <si>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</si>
  <si>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</si>
  <si>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</si>
  <si>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</si>
  <si>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</si>
  <si>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</si>
  <si>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</si>
  <si>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</si>
  <si>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</si>
  <si>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</si>
  <si>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</si>
  <si>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</si>
  <si>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</si>
  <si>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</si>
  <si>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</si>
  <si>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</si>
  <si>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</si>
  <si>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</si>
  <si>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</si>
  <si>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</si>
  <si>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</si>
  <si>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</si>
  <si>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</si>
  <si>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</si>
  <si>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</si>
  <si>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</si>
  <si>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</si>
  <si>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</si>
  <si>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</si>
  <si>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</si>
  <si>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</si>
  <si>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</si>
  <si>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</si>
  <si>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</si>
  <si>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</si>
  <si>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</si>
  <si>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</si>
  <si>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</si>
  <si>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</si>
  <si>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</si>
  <si>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</si>
  <si>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</si>
  <si>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</si>
  <si>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</si>
  <si>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</si>
  <si>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</si>
  <si>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</si>
  <si>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</si>
  <si>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</si>
  <si>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</si>
  <si>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</si>
  <si>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</si>
  <si>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</si>
  <si>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</si>
  <si>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</si>
  <si>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</si>
  <si>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</si>
  <si>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</si>
  <si>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</si>
  <si>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</si>
  <si>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</si>
  <si>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</si>
  <si>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</si>
  <si>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</si>
  <si>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</si>
  <si>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</si>
  <si>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</si>
  <si>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</si>
  <si>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</si>
  <si>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</si>
  <si>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</si>
  <si>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</si>
  <si>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</si>
  <si>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</si>
  <si>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</si>
  <si>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</si>
  <si>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</si>
  <si>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</si>
  <si>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</si>
  <si>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</si>
  <si>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</si>
  <si>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</si>
  <si>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</si>
  <si>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</si>
  <si>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</si>
  <si>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</si>
  <si>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</si>
  <si>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</si>
  <si>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</si>
  <si>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</si>
  <si>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</si>
  <si>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</si>
  <si>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</si>
  <si>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</si>
  <si>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</si>
  <si>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</si>
  <si>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</si>
  <si>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</si>
  <si>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</si>
  <si>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</si>
  <si>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</si>
  <si>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</si>
  <si>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</si>
  <si>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</si>
  <si>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</si>
  <si>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</si>
  <si>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</si>
  <si>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</si>
  <si>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</si>
  <si>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</si>
  <si>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</si>
  <si>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</si>
  <si>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</si>
  <si>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</si>
  <si>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</si>
  <si>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</si>
  <si>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</si>
  <si>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</si>
  <si>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</si>
  <si>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</si>
  <si>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</si>
  <si>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</si>
  <si>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</si>
  <si>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</si>
  <si>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</si>
  <si>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</si>
  <si>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</si>
  <si>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</si>
  <si>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</si>
  <si>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</si>
  <si>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</si>
  <si>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</si>
  <si>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</si>
  <si>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</si>
  <si>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</si>
  <si>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</si>
  <si>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</si>
  <si>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</si>
  <si>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</si>
  <si>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</si>
  <si>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</si>
  <si>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</si>
  <si>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</si>
  <si>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</si>
  <si>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</si>
  <si>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</si>
  <si>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</si>
  <si>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</si>
  <si>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</si>
  <si>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</si>
  <si>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</si>
  <si>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</si>
  <si>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</si>
  <si>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</si>
  <si>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</si>
  <si>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</si>
  <si>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</si>
  <si>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</si>
  <si>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</si>
  <si>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</si>
  <si>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</si>
  <si>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</si>
  <si>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</si>
  <si>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</si>
  <si>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</si>
  <si>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</si>
  <si>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</si>
  <si>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</si>
  <si>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</si>
  <si>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</si>
  <si>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</si>
  <si>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</si>
  <si>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</si>
  <si>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</si>
  <si>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</si>
  <si>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</si>
  <si>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</si>
  <si>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</si>
  <si>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</si>
  <si>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</si>
  <si>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</si>
  <si>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</si>
  <si>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</si>
  <si>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</si>
  <si>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</si>
  <si>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</si>
  <si>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</si>
  <si>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</si>
  <si>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</si>
  <si>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</si>
  <si>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</si>
  <si>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</si>
  <si>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</si>
  <si>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</si>
  <si>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</si>
  <si>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</si>
  <si>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</si>
  <si>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</si>
  <si>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</si>
  <si>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</si>
  <si>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</si>
  <si>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</si>
  <si>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</si>
  <si>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</si>
  <si>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</si>
  <si>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</si>
  <si>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</si>
  <si>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</si>
  <si>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</si>
  <si>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</si>
  <si>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</si>
  <si>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</si>
  <si>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</si>
  <si>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</si>
  <si>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</si>
  <si>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</si>
  <si>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</si>
  <si>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</si>
  <si>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</si>
  <si>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</si>
  <si>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</si>
  <si>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</si>
  <si>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</si>
  <si>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</si>
  <si>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</si>
  <si>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</si>
  <si>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</si>
  <si>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</si>
  <si>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</si>
  <si>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</si>
  <si>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</si>
  <si>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</si>
  <si>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</si>
  <si>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</si>
  <si>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</si>
  <si>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</si>
  <si>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</si>
  <si>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</si>
  <si>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</si>
  <si>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</si>
  <si>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</si>
  <si>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</si>
  <si>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</si>
  <si>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</si>
  <si>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</si>
  <si>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</si>
  <si>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</si>
  <si>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</si>
  <si>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</si>
  <si>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</si>
  <si>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</si>
  <si>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</si>
  <si>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</si>
  <si>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</si>
  <si>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</si>
  <si>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</si>
  <si>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</si>
  <si>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</si>
  <si>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</si>
  <si>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</si>
  <si>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</si>
  <si>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</si>
  <si>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</si>
  <si>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</si>
  <si>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</si>
  <si>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</si>
  <si>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</si>
  <si>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</si>
  <si>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</si>
  <si>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</si>
  <si>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</si>
  <si>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</si>
  <si>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</si>
  <si>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</si>
  <si>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</si>
  <si>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</si>
  <si>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</si>
  <si>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</si>
  <si>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</si>
  <si>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</si>
  <si>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</si>
  <si>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</si>
  <si>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</si>
  <si>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</si>
  <si>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</si>
  <si>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</si>
  <si>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</si>
  <si>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</si>
  <si>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</si>
  <si>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</si>
  <si>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</si>
  <si>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</si>
  <si>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</si>
  <si>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</si>
  <si>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</si>
  <si>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</si>
  <si>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</si>
  <si>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</si>
  <si>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</si>
  <si>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</si>
  <si>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</si>
  <si>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</si>
  <si>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</si>
  <si>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</si>
  <si>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</si>
  <si>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</si>
  <si>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</si>
  <si>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</si>
  <si>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</si>
  <si>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</si>
  <si>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</si>
  <si>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</si>
  <si>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</si>
  <si>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</si>
  <si>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</si>
  <si>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</si>
  <si>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</si>
  <si>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</si>
  <si>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</si>
  <si>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</si>
  <si>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</si>
  <si>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</si>
  <si>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</si>
  <si>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</si>
  <si>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</si>
  <si>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</si>
  <si>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</si>
  <si>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</si>
  <si>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</si>
  <si>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</si>
  <si>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</si>
  <si>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</si>
  <si>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</si>
  <si>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</si>
  <si>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</si>
  <si>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</si>
  <si>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</si>
  <si>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</si>
  <si>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</si>
  <si>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</si>
  <si>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</si>
  <si>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</si>
  <si>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</si>
  <si>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</si>
  <si>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</si>
  <si>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</si>
  <si>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</si>
  <si>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</si>
  <si>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</si>
  <si>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</si>
  <si>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</si>
  <si>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</si>
  <si>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</si>
  <si>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</si>
  <si>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</si>
  <si>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</si>
  <si>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</si>
  <si>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</si>
  <si>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</si>
  <si>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</si>
  <si>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</si>
  <si>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</si>
  <si>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</si>
  <si>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</si>
  <si>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</si>
  <si>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</si>
  <si>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</si>
  <si>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</si>
  <si>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</si>
  <si>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</si>
  <si>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</si>
  <si>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</si>
  <si>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</si>
  <si>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</si>
  <si>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</si>
  <si>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</si>
  <si>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</si>
  <si>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</si>
  <si>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</si>
  <si>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</si>
  <si>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</si>
  <si>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</si>
  <si>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</si>
  <si>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</si>
  <si>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</si>
  <si>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</si>
  <si>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</si>
  <si>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</si>
  <si>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</si>
  <si>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</si>
  <si>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</si>
  <si>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</si>
  <si>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</si>
  <si>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</si>
  <si>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</si>
  <si>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</si>
  <si>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</si>
  <si>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</si>
  <si>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</si>
  <si>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</si>
  <si>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</si>
  <si>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</si>
  <si>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</si>
  <si>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</si>
  <si>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</si>
  <si>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</si>
  <si>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</si>
  <si>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</si>
  <si>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</si>
  <si>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</si>
  <si>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</si>
  <si>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</si>
  <si>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</si>
  <si>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</si>
  <si>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</si>
  <si>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</si>
  <si>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</si>
  <si>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</si>
  <si>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</si>
  <si>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</si>
  <si>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</si>
  <si>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</si>
  <si>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</si>
  <si>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</si>
  <si>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</si>
  <si>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</si>
  <si>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</si>
  <si>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</si>
  <si>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</si>
  <si>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</si>
  <si>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</si>
  <si>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</si>
  <si>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</si>
  <si>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</si>
  <si>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</si>
  <si>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</si>
  <si>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</si>
  <si>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</si>
  <si>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</si>
  <si>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</si>
  <si>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</si>
  <si>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</si>
  <si>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</si>
  <si>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</si>
  <si>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</si>
  <si>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</si>
  <si>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</si>
  <si>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</si>
  <si>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</si>
  <si>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</si>
  <si>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</si>
  <si>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</si>
  <si>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</si>
  <si>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</si>
  <si>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</si>
  <si>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</si>
  <si>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</si>
  <si>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</si>
  <si>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</si>
  <si>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</si>
  <si>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</si>
  <si>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</si>
  <si>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</si>
  <si>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</si>
  <si>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</si>
  <si>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</si>
  <si>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</si>
  <si>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</si>
  <si>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</si>
  <si>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</si>
  <si>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</si>
  <si>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</si>
  <si>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</si>
  <si>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</si>
  <si>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</si>
  <si>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</si>
  <si>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</si>
  <si>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</si>
  <si>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</si>
  <si>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</si>
  <si>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</si>
  <si>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</si>
  <si>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</si>
  <si>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</si>
  <si>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</si>
  <si>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</si>
  <si>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</si>
  <si>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</si>
  <si>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</si>
  <si>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</si>
  <si>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</si>
  <si>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</si>
  <si>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</si>
  <si>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</si>
  <si>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</si>
  <si>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</si>
  <si>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</si>
  <si>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</si>
  <si>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</si>
  <si>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</si>
  <si>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</si>
  <si>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</si>
  <si>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</si>
  <si>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</si>
  <si>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</si>
  <si>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</si>
  <si>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</si>
  <si>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</si>
  <si>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</si>
  <si>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</si>
  <si>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</si>
  <si>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</si>
  <si>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</si>
  <si>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</si>
  <si>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</si>
  <si>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</si>
  <si>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</si>
  <si>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</si>
  <si>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</si>
  <si>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</si>
  <si>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</si>
  <si>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</si>
  <si>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</si>
  <si>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</si>
  <si>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</si>
  <si>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</si>
  <si>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</si>
  <si>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</si>
  <si>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</si>
  <si>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</si>
  <si>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</si>
  <si>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</si>
  <si>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</si>
  <si>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</si>
  <si>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</si>
  <si>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</si>
  <si>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</si>
  <si>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</si>
  <si>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</si>
  <si>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</si>
  <si>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</si>
  <si>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</si>
  <si>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</si>
  <si>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</si>
  <si>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</si>
  <si>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</si>
  <si>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</si>
  <si>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</si>
  <si>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</si>
  <si>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</si>
  <si>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</si>
  <si>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</si>
  <si>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</si>
  <si>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</si>
  <si>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</si>
  <si>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</si>
  <si>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</si>
  <si>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</si>
  <si>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</si>
  <si>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</si>
  <si>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</si>
  <si>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</si>
  <si>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</si>
  <si>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</si>
  <si>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</si>
  <si>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</si>
  <si>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</si>
  <si>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</si>
  <si>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</si>
  <si>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</si>
  <si>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</si>
  <si>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</si>
  <si>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</si>
  <si>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</si>
  <si>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</si>
  <si>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</si>
  <si>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</si>
  <si>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</si>
  <si>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</si>
  <si>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</si>
  <si>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</si>
  <si>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</si>
  <si>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</si>
  <si>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</si>
  <si>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</si>
  <si>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</si>
  <si>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</si>
  <si>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</si>
  <si>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</si>
  <si>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</si>
  <si>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</si>
  <si>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</si>
  <si>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</si>
  <si>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</si>
  <si>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</si>
  <si>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</si>
  <si>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</si>
  <si>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</si>
  <si>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</si>
  <si>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</si>
  <si>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</si>
  <si>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</si>
  <si>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</si>
  <si>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</si>
  <si>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</si>
  <si>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</si>
  <si>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</si>
  <si>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</si>
  <si>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</si>
  <si>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</si>
  <si>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</si>
  <si>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</si>
  <si>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</si>
  <si>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</si>
  <si>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</si>
  <si>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</si>
  <si>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</si>
  <si>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</si>
  <si>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</si>
  <si>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</si>
  <si>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</si>
  <si>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</si>
  <si>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</si>
  <si>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</si>
  <si>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</si>
  <si>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</si>
  <si>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</si>
  <si>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</si>
  <si>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</si>
  <si>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</si>
  <si>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</si>
  <si>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</si>
  <si>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</si>
  <si>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</si>
  <si>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</si>
  <si>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</si>
  <si>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</si>
  <si>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</si>
  <si>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</si>
  <si>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</si>
  <si>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</si>
  <si>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</si>
  <si>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</si>
  <si>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</si>
  <si>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</si>
  <si>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</si>
  <si>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</si>
  <si>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</si>
  <si>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</si>
  <si>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</si>
  <si>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</si>
  <si>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</si>
  <si>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</si>
  <si>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</si>
  <si>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</si>
  <si>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</si>
  <si>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</si>
  <si>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</si>
  <si>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</si>
  <si>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</si>
  <si>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</si>
  <si>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</si>
  <si>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</si>
  <si>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</si>
  <si>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</si>
  <si>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</si>
  <si>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</si>
  <si>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</si>
  <si>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</si>
  <si>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</si>
  <si>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</si>
  <si>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</si>
  <si>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</si>
  <si>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</si>
  <si>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</si>
  <si>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</si>
  <si>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</si>
  <si>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</si>
  <si>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</si>
  <si>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</si>
  <si>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</si>
  <si>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</si>
  <si>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</si>
  <si>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</si>
  <si>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</si>
  <si>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</si>
  <si>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</si>
  <si>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</si>
  <si>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</si>
  <si>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</si>
  <si>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</si>
  <si>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</si>
  <si>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</si>
  <si>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</si>
  <si>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</si>
  <si>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</si>
  <si>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</si>
  <si>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</si>
  <si>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</si>
  <si>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</si>
  <si>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</si>
  <si>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</si>
  <si>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</si>
  <si>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</si>
  <si>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</si>
  <si>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</si>
  <si>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</si>
  <si>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</si>
  <si>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</si>
  <si>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</si>
  <si>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</si>
  <si>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</si>
  <si>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</si>
  <si>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</si>
  <si>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</si>
  <si>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</si>
  <si>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</si>
  <si>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</si>
  <si>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</si>
  <si>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</si>
  <si>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</si>
  <si>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</si>
  <si>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</si>
  <si>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</si>
  <si>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</si>
  <si>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</si>
  <si>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</si>
  <si>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</si>
  <si>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</si>
  <si>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</si>
  <si>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</si>
  <si>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</si>
  <si>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</si>
  <si>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</si>
  <si>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</si>
  <si>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</si>
  <si>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</si>
  <si>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</si>
  <si>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</si>
  <si>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</si>
  <si>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</si>
  <si>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</si>
  <si>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</si>
  <si>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</si>
  <si>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</si>
  <si>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</si>
  <si>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</si>
  <si>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</si>
  <si>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</si>
  <si>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</si>
  <si>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</si>
  <si>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</si>
  <si>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</si>
  <si>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</si>
  <si>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</si>
  <si>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</si>
  <si>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</si>
  <si>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</si>
  <si>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</si>
  <si>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</si>
  <si>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</si>
  <si>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</si>
  <si>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</si>
  <si>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</si>
  <si>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</si>
  <si>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</si>
  <si>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</si>
  <si>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</si>
  <si>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</si>
  <si>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</si>
  <si>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</si>
  <si>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</si>
  <si>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</si>
  <si>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</si>
  <si>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</si>
  <si>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</si>
  <si>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</si>
  <si>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</si>
  <si>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</si>
  <si>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</si>
  <si>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</si>
  <si>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</si>
  <si>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</si>
  <si>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</si>
  <si>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</si>
  <si>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</si>
  <si>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</si>
  <si>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</si>
  <si>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</si>
  <si>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</si>
  <si>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</si>
  <si>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</si>
  <si>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</si>
  <si>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</si>
  <si>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</si>
  <si>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</si>
  <si>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</si>
  <si>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</si>
  <si>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</si>
  <si>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</si>
  <si>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</si>
  <si>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</si>
  <si>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</si>
  <si>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</si>
  <si>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</si>
  <si>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</si>
  <si>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</si>
  <si>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</si>
  <si>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</si>
  <si>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</si>
  <si>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</si>
  <si>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</si>
  <si>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</si>
  <si>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</si>
  <si>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</si>
  <si>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</si>
  <si>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</si>
  <si>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</si>
  <si>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</si>
  <si>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</si>
  <si>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</si>
  <si>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</si>
  <si>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</si>
  <si>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</si>
  <si>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</si>
  <si>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</si>
  <si>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</si>
  <si>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</si>
  <si>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</si>
  <si>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</si>
  <si>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</si>
  <si>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</si>
  <si>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</si>
  <si>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</si>
  <si>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</si>
  <si>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</si>
  <si>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</si>
  <si>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</si>
  <si>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</si>
  <si>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</si>
  <si>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</si>
  <si>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</si>
  <si>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</si>
  <si>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</si>
  <si>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</si>
  <si>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</si>
  <si>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</si>
  <si>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</si>
  <si>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</si>
  <si>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</si>
  <si>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</si>
  <si>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</si>
  <si>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</si>
  <si>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</si>
  <si>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</si>
  <si>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</si>
  <si>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</si>
  <si>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</si>
  <si>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</si>
  <si>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</si>
  <si>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</si>
  <si>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</si>
  <si>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</si>
  <si>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</si>
  <si>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</si>
  <si>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</si>
  <si>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</si>
  <si>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</si>
  <si>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</si>
  <si>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</si>
  <si>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</si>
  <si>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</si>
  <si>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</si>
  <si>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</si>
  <si>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</si>
  <si>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</si>
  <si>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</si>
  <si>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</si>
  <si>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</si>
  <si>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</si>
  <si>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</si>
  <si>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</si>
  <si>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</si>
  <si>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</si>
  <si>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</si>
  <si>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</si>
  <si>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</si>
  <si>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</si>
  <si>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</si>
  <si>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</si>
  <si>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</si>
  <si>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</si>
  <si>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</si>
  <si>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</si>
  <si>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</si>
  <si>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</si>
  <si>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</si>
  <si>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</si>
  <si>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</si>
  <si>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</si>
  <si>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</si>
  <si>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</si>
  <si>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</si>
  <si>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</si>
  <si>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</si>
  <si>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</si>
  <si>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</si>
  <si>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</si>
  <si>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</si>
  <si>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</si>
  <si>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</si>
  <si>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</si>
  <si>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</si>
  <si>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</si>
  <si>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</si>
  <si>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</si>
  <si>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</si>
  <si>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</si>
  <si>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</si>
  <si>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</si>
  <si>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</si>
  <si>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</si>
  <si>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</si>
  <si>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</si>
  <si>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</si>
  <si>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</si>
  <si>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</si>
  <si>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</si>
  <si>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</si>
  <si>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</si>
  <si>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</si>
  <si>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</si>
  <si>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</si>
  <si>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</si>
  <si>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</si>
  <si>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</si>
  <si>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</si>
  <si>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</si>
  <si>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</si>
  <si>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</si>
  <si>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</si>
  <si>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</si>
  <si>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</si>
  <si>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</si>
  <si>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</si>
  <si>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</si>
  <si>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</si>
  <si>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</si>
  <si>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</si>
  <si>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</si>
  <si>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</si>
  <si>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</si>
  <si>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</si>
  <si>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</si>
  <si>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</si>
  <si>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</si>
  <si>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</si>
  <si>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</si>
  <si>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</si>
  <si>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</si>
  <si>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</si>
  <si>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</si>
  <si>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</si>
  <si>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</si>
  <si>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</si>
  <si>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</si>
  <si>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</si>
  <si>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</si>
  <si>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</si>
  <si>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</si>
  <si>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</si>
  <si>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</si>
  <si>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</si>
  <si>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</si>
  <si>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</si>
  <si>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</si>
  <si>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</si>
  <si>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</si>
  <si>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</si>
  <si>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</si>
  <si>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</si>
  <si>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</si>
  <si>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</si>
  <si>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</si>
  <si>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</si>
  <si>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</si>
  <si>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</si>
  <si>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</si>
  <si>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</si>
  <si>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</si>
  <si>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</si>
  <si>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</si>
  <si>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</si>
  <si>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</si>
  <si>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</si>
  <si>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</si>
  <si>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</si>
  <si>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</si>
  <si>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</si>
  <si>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</si>
  <si>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</si>
  <si>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</si>
  <si>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</si>
  <si>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</si>
  <si>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</si>
  <si>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</si>
  <si>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</si>
  <si>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</si>
  <si>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</si>
  <si>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</si>
  <si>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</si>
  <si>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</si>
  <si>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</si>
  <si>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</si>
  <si>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</si>
  <si>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</si>
  <si>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</si>
  <si>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</si>
  <si>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</si>
  <si>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</si>
  <si>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</si>
  <si>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</si>
  <si>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</si>
  <si>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</si>
  <si>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</si>
  <si>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</si>
  <si>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</si>
  <si>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</si>
  <si>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</si>
  <si>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</si>
  <si>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</si>
  <si>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</si>
  <si>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</si>
  <si>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</si>
  <si>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</si>
  <si>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</si>
  <si>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</si>
  <si>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</si>
  <si>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</si>
  <si>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</si>
  <si>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</si>
  <si>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</si>
  <si>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</si>
  <si>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</si>
  <si>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</si>
  <si>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</si>
  <si>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</si>
  <si>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</si>
  <si>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</si>
  <si>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</si>
  <si>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</si>
  <si>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</si>
  <si>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</si>
  <si>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</si>
  <si>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</si>
  <si>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</si>
  <si>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</si>
  <si>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</si>
  <si>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</si>
  <si>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</si>
  <si>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</si>
  <si>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</si>
  <si>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</si>
  <si>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</si>
  <si>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</si>
  <si>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</si>
  <si>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</si>
  <si>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</si>
  <si>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</si>
  <si>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</si>
  <si>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</si>
  <si>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</si>
  <si>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</si>
  <si>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</si>
  <si>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</si>
  <si>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</si>
  <si>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</si>
  <si>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</si>
  <si>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</si>
  <si>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</si>
  <si>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</si>
  <si>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</si>
  <si>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</si>
  <si>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</si>
  <si>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</si>
  <si>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</si>
  <si>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</si>
  <si>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</si>
  <si>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</si>
  <si>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</si>
  <si>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</si>
  <si>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</si>
  <si>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</si>
  <si>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</si>
  <si>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</si>
  <si>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</si>
  <si>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</si>
  <si>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</si>
  <si>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</si>
  <si>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</si>
  <si>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</si>
  <si>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</si>
  <si>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</si>
  <si>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</si>
  <si>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</si>
  <si>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</si>
  <si>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</si>
  <si>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</si>
  <si>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</si>
  <si>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</si>
  <si>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</si>
  <si>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</si>
  <si>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</si>
  <si>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</si>
  <si>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</si>
  <si>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</si>
  <si>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</si>
  <si>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</si>
  <si>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</si>
  <si>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</si>
  <si>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</si>
  <si>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</si>
  <si>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</si>
  <si>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</si>
  <si>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</si>
  <si>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</si>
  <si>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</si>
  <si>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</si>
  <si>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</si>
  <si>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</si>
  <si>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</si>
  <si>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</si>
  <si>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</si>
  <si>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</si>
  <si>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</si>
  <si>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</si>
  <si>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</si>
  <si>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</si>
  <si>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</si>
  <si>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</si>
  <si>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</si>
  <si>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</si>
  <si>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</si>
  <si>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</si>
  <si>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</si>
  <si>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</si>
  <si>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</si>
  <si>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</si>
  <si>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</si>
  <si>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</si>
  <si>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</si>
  <si>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</si>
  <si>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</si>
  <si>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</si>
  <si>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</si>
  <si>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</si>
  <si>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</si>
  <si>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</si>
  <si>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</si>
  <si>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</si>
  <si>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</si>
  <si>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</si>
  <si>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</si>
  <si>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</si>
  <si>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</si>
  <si>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</si>
  <si>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</si>
  <si>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</si>
  <si>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</si>
  <si>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</si>
  <si>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</si>
  <si>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</si>
  <si>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</si>
  <si>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</si>
  <si>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</si>
  <si>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</si>
  <si>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</si>
  <si>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</si>
  <si>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</si>
  <si>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</si>
  <si>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</si>
  <si>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</si>
  <si>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</si>
  <si>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</si>
  <si>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</si>
  <si>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</si>
  <si>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</si>
  <si>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</si>
  <si>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</si>
  <si>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</si>
  <si>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</si>
  <si>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</si>
  <si>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</si>
  <si>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</si>
  <si>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</si>
  <si>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</si>
  <si>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</si>
  <si>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</si>
  <si>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</si>
  <si>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</si>
  <si>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</si>
  <si>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</si>
  <si>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</si>
  <si>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</si>
  <si>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</si>
  <si>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</si>
  <si>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</si>
  <si>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</si>
  <si>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</si>
  <si>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</si>
  <si>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</si>
  <si>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</si>
  <si>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</si>
  <si>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</si>
  <si>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</si>
  <si>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</si>
  <si>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</si>
  <si>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</si>
  <si>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</si>
  <si>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</si>
  <si>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</si>
  <si>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</si>
  <si>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</si>
  <si>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</si>
  <si>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</si>
  <si>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</si>
  <si>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</si>
  <si>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</si>
  <si>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</si>
  <si>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</si>
  <si>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</si>
  <si>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</si>
  <si>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</si>
  <si>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</si>
  <si>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</si>
  <si>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</si>
  <si>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</si>
  <si>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</si>
  <si>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</si>
  <si>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</si>
  <si>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</si>
  <si>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</si>
  <si>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</si>
  <si>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</si>
  <si>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</si>
  <si>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</si>
  <si>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</si>
  <si>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</si>
  <si>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</si>
  <si>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</si>
  <si>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</si>
  <si>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</si>
  <si>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</si>
  <si>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</si>
  <si>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</si>
  <si>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</si>
  <si>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</si>
  <si>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</si>
  <si>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</si>
  <si>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</si>
  <si>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</si>
  <si>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</si>
  <si>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</si>
  <si>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</si>
  <si>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</si>
  <si>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</si>
  <si>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</si>
  <si>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</si>
  <si>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</si>
  <si>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</si>
  <si>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</si>
  <si>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</si>
  <si>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</si>
  <si>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</si>
  <si>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</si>
  <si>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</si>
  <si>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</si>
  <si>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</si>
  <si>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</si>
  <si>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</si>
  <si>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</si>
  <si>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</si>
  <si>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</si>
  <si>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</si>
  <si>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</si>
  <si>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</si>
  <si>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</si>
  <si>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</si>
  <si>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</si>
  <si>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</si>
  <si>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</si>
  <si>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</si>
  <si>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</si>
  <si>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</si>
  <si>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</si>
  <si>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</si>
  <si>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</si>
  <si>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</si>
  <si>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</si>
  <si>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</si>
  <si>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</si>
  <si>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</si>
  <si>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</si>
  <si>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</si>
  <si>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</si>
  <si>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</si>
  <si>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</si>
  <si>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</si>
  <si>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</si>
  <si>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</si>
  <si>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</si>
  <si>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</si>
  <si>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</si>
  <si>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</si>
  <si>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</si>
  <si>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</si>
  <si>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</si>
  <si>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</si>
  <si>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</si>
  <si>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</si>
  <si>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</si>
  <si>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</si>
  <si>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</si>
  <si>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</si>
  <si>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</si>
  <si>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</si>
  <si>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</si>
  <si>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</si>
  <si>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</si>
  <si>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</si>
  <si>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</si>
  <si>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</si>
  <si>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</si>
  <si>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</si>
  <si>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</si>
  <si>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</si>
  <si>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</si>
  <si>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</si>
  <si>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</si>
  <si>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</si>
  <si>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</si>
  <si>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</si>
  <si>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</si>
  <si>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</si>
  <si>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</si>
  <si>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</si>
  <si>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</si>
  <si>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</si>
  <si>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</si>
  <si>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</si>
  <si>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</si>
  <si>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</si>
  <si>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</si>
  <si>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</si>
  <si>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</si>
  <si>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</si>
  <si>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</si>
  <si>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</si>
  <si>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</si>
  <si>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</si>
  <si>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</si>
  <si>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</si>
  <si>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</si>
  <si>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</si>
  <si>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</si>
  <si>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</si>
  <si>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</si>
  <si>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</si>
  <si>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</si>
  <si>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</si>
  <si>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</si>
  <si>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</si>
  <si>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</si>
  <si>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</si>
  <si>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</si>
  <si>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</si>
  <si>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</si>
  <si>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</si>
  <si>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</si>
  <si>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</si>
  <si>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</si>
  <si>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</si>
  <si>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</si>
  <si>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</si>
  <si>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</si>
  <si>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</si>
  <si>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</si>
  <si>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</si>
  <si>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</si>
  <si>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</si>
  <si>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</si>
  <si>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</si>
  <si>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</si>
  <si>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</si>
  <si>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</si>
  <si>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</si>
  <si>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</si>
  <si>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</si>
  <si>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</si>
  <si>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</si>
  <si>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</si>
  <si>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</si>
  <si>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</si>
  <si>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</si>
  <si>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</si>
  <si>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</si>
  <si>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</si>
  <si>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</si>
  <si>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</si>
  <si>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</si>
  <si>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</si>
  <si>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</si>
  <si>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</si>
  <si>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</si>
  <si>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</si>
  <si>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</si>
  <si>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</si>
  <si>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</si>
  <si>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</si>
  <si>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</si>
  <si>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</si>
  <si>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</si>
  <si>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</si>
  <si>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</si>
  <si>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</si>
  <si>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</si>
  <si>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</si>
  <si>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</si>
  <si>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</si>
  <si>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</si>
  <si>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</si>
  <si>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</si>
  <si>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</si>
  <si>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</si>
  <si>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</si>
  <si>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</si>
  <si>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</si>
  <si>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</si>
  <si>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</si>
  <si>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</si>
  <si>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</si>
  <si>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</si>
  <si>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</si>
  <si>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</si>
  <si>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</si>
  <si>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</si>
  <si>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</si>
  <si>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</si>
  <si>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</si>
  <si>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</si>
  <si>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</si>
  <si>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</si>
  <si>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</si>
  <si>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</si>
  <si>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</si>
  <si>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</si>
  <si>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</si>
  <si>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</si>
  <si>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</si>
  <si>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</si>
  <si>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</si>
  <si>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</si>
  <si>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</si>
  <si>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</si>
  <si>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</si>
  <si>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</si>
  <si>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</si>
  <si>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</si>
  <si>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</si>
  <si>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</si>
  <si>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</si>
  <si>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</si>
  <si>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</si>
  <si>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</si>
  <si>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</si>
  <si>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</si>
  <si>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</si>
  <si>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</si>
  <si>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</si>
  <si>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</si>
  <si>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</si>
  <si>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</si>
  <si>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</si>
  <si>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</si>
  <si>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</si>
  <si>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</si>
  <si>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</si>
  <si>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</si>
  <si>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</si>
  <si>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</si>
  <si>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</si>
  <si>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</si>
  <si>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</si>
  <si>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</si>
  <si>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</si>
  <si>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</si>
  <si>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</si>
  <si>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</si>
  <si>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</si>
  <si>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</si>
  <si>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</si>
  <si>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</si>
  <si>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</si>
  <si>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</si>
  <si>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</si>
  <si>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</si>
  <si>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</si>
  <si>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</si>
  <si>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</si>
  <si>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</si>
  <si>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</si>
  <si>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</si>
  <si>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</si>
  <si>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</si>
  <si>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</si>
  <si>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</si>
  <si>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</si>
  <si>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</si>
  <si>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</si>
  <si>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</si>
  <si>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</si>
  <si>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</si>
  <si>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</si>
  <si>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</si>
  <si>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</si>
  <si>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</si>
  <si>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</si>
  <si>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</si>
  <si>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</si>
  <si>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</si>
  <si>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</si>
  <si>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</si>
  <si>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</si>
  <si>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</si>
  <si>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</si>
  <si>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</si>
  <si>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</si>
  <si>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</si>
  <si>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</si>
  <si>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</si>
  <si>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</si>
  <si>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</si>
  <si>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</si>
  <si>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</si>
  <si>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</si>
  <si>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</si>
  <si>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</si>
  <si>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</si>
  <si>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</si>
  <si>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</si>
  <si>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</si>
  <si>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</si>
  <si>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</si>
  <si>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</si>
  <si>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</si>
  <si>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</si>
  <si>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</si>
  <si>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</si>
  <si>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</si>
  <si>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</si>
  <si>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</si>
  <si>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</si>
  <si>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</si>
  <si>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</si>
  <si>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</si>
  <si>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</si>
  <si>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</si>
  <si>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</si>
  <si>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</si>
  <si>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</si>
  <si>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</si>
  <si>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</si>
  <si>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</si>
  <si>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</si>
  <si>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</si>
  <si>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</si>
  <si>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</si>
  <si>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</si>
  <si>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</si>
  <si>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</si>
  <si>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</si>
  <si>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</si>
  <si>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</si>
  <si>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</si>
  <si>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</si>
  <si>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</si>
  <si>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</si>
  <si>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</si>
  <si>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</si>
  <si>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</si>
  <si>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</si>
  <si>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</si>
  <si>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</si>
  <si>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</si>
  <si>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</si>
  <si>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</si>
  <si>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</si>
  <si>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</si>
  <si>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</si>
  <si>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</si>
  <si>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</si>
  <si>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</si>
  <si>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</si>
  <si>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</si>
  <si>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</si>
  <si>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</si>
  <si>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</si>
  <si>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</si>
  <si>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</si>
  <si>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</si>
  <si>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</si>
  <si>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</si>
  <si>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</si>
  <si>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</si>
  <si>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</si>
  <si>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</si>
  <si>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</si>
  <si>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</si>
  <si>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</si>
  <si>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</si>
  <si>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</si>
  <si>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</si>
  <si>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</si>
  <si>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</si>
  <si>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</si>
  <si>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</si>
  <si>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</si>
  <si>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</si>
  <si>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</si>
  <si>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</si>
  <si>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</si>
  <si>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</si>
  <si>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</si>
  <si>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</si>
  <si>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</si>
  <si>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</si>
  <si>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</si>
  <si>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</si>
  <si>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</si>
  <si>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</si>
  <si>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</si>
  <si>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</si>
  <si>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</si>
  <si>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</si>
  <si>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</si>
  <si>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</si>
  <si>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</si>
  <si>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</si>
  <si>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</si>
  <si>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</si>
  <si>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</si>
  <si>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</si>
  <si>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</si>
  <si>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</si>
  <si>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</si>
  <si>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</si>
  <si>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</si>
  <si>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</si>
  <si>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</si>
  <si>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</si>
  <si>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</si>
  <si>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</si>
  <si>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</si>
  <si>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</si>
  <si>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</si>
  <si>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</si>
  <si>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</si>
  <si>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</si>
  <si>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</si>
  <si>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</si>
  <si>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</si>
  <si>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</si>
  <si>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</si>
  <si>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</si>
  <si>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</si>
  <si>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</si>
  <si>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</si>
  <si>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</si>
  <si>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</si>
  <si>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</si>
  <si>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</si>
  <si>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</si>
  <si>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</si>
  <si>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</si>
  <si>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</si>
  <si>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</si>
  <si>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</si>
  <si>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</si>
  <si>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</si>
  <si>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</si>
  <si>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</si>
  <si>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</si>
  <si>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</si>
  <si>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</si>
  <si>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</si>
  <si>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</si>
  <si>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</si>
  <si>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</si>
  <si>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</si>
  <si>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</si>
  <si>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</si>
  <si>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</si>
  <si>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</si>
  <si>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</si>
  <si>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</si>
  <si>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</si>
  <si>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</si>
  <si>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</si>
  <si>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</si>
  <si>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</si>
  <si>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</si>
  <si>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</si>
  <si>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</si>
  <si>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</si>
  <si>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</si>
  <si>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</si>
  <si>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</si>
  <si>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</si>
  <si>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</si>
  <si>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</si>
  <si>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</si>
  <si>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</si>
  <si>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</si>
  <si>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</si>
  <si>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</si>
  <si>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</si>
  <si>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</si>
  <si>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</si>
  <si>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</si>
  <si>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</si>
  <si>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</si>
  <si>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</si>
  <si>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</si>
  <si>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</si>
  <si>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</si>
  <si>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</si>
  <si>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</si>
  <si>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</si>
  <si>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</si>
  <si>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</si>
  <si>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</si>
  <si>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</si>
  <si>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</si>
  <si>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</si>
  <si>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</si>
  <si>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</si>
  <si>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</si>
  <si>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</si>
  <si>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</si>
  <si>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</si>
  <si>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</si>
  <si>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</si>
  <si>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</si>
  <si>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</si>
  <si>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</si>
  <si>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</si>
  <si>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</si>
  <si>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</si>
  <si>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</si>
  <si>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</si>
  <si>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</si>
  <si>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</si>
  <si>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</si>
  <si>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</si>
  <si>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</si>
  <si>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</si>
  <si>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</si>
  <si>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</si>
  <si>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</si>
  <si>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</si>
  <si>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</si>
  <si>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</si>
  <si>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</si>
  <si>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</si>
  <si>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</si>
  <si>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</si>
  <si>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</si>
  <si>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</si>
  <si>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</si>
  <si>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</si>
  <si>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</si>
  <si>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</si>
  <si>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</si>
  <si>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</si>
  <si>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</si>
  <si>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</si>
  <si>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</si>
  <si>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</si>
  <si>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</si>
  <si>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</si>
  <si>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</si>
  <si>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</si>
  <si>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</si>
  <si>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</si>
  <si>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</si>
  <si>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</si>
  <si>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</si>
  <si>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</si>
  <si>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</si>
  <si>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</si>
  <si>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</si>
  <si>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</si>
  <si>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</si>
  <si>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</si>
  <si>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</si>
  <si>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</si>
  <si>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</si>
  <si>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</si>
  <si>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</si>
  <si>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</si>
  <si>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</si>
  <si>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</si>
  <si>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</si>
  <si>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</si>
  <si>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</si>
  <si>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</si>
  <si>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</si>
  <si>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</si>
  <si>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</si>
  <si>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</si>
  <si>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</si>
  <si>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</si>
  <si>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</si>
  <si>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</si>
  <si>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</si>
  <si>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</si>
  <si>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</si>
  <si>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</si>
  <si>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</si>
  <si>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</si>
  <si>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</si>
  <si>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</si>
  <si>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</si>
  <si>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</si>
  <si>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</si>
  <si>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</si>
  <si>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</si>
  <si>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</si>
  <si>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</si>
  <si>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</si>
  <si>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</si>
  <si>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</si>
  <si>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</si>
  <si>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</si>
  <si>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</si>
  <si>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</si>
  <si>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</si>
  <si>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</si>
  <si>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</si>
  <si>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</si>
  <si>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</si>
  <si>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</si>
  <si>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</si>
  <si>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</si>
  <si>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</si>
  <si>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</si>
  <si>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</si>
  <si>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</si>
  <si>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</si>
  <si>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</si>
  <si>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</si>
  <si>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</si>
  <si>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</si>
  <si>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</si>
  <si>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</si>
  <si>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</si>
  <si>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</si>
  <si>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</si>
  <si>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</si>
  <si>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</si>
  <si>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</si>
  <si>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</si>
  <si>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</si>
  <si>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</si>
  <si>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</si>
  <si>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</si>
  <si>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</si>
  <si>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</si>
  <si>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</si>
  <si>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</si>
  <si>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</si>
  <si>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</si>
  <si>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</si>
  <si>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</si>
  <si>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</si>
  <si>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</si>
  <si>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</si>
  <si>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</si>
  <si>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</si>
  <si>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</si>
  <si>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</si>
  <si>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</si>
  <si>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</si>
  <si>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</si>
  <si>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</si>
  <si>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</si>
  <si>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</si>
  <si>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</si>
  <si>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</si>
  <si>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</si>
  <si>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</si>
  <si>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</si>
  <si>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</si>
  <si>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</si>
  <si>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</si>
  <si>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</si>
  <si>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</si>
  <si>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</si>
  <si>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</si>
  <si>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</si>
  <si>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</si>
  <si>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</si>
  <si>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</si>
  <si>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</si>
  <si>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</si>
  <si>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</si>
  <si>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</si>
  <si>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</si>
  <si>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</si>
  <si>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</si>
  <si>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</si>
  <si>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</si>
  <si>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</si>
  <si>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</si>
  <si>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</si>
  <si>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</si>
  <si>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</si>
  <si>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</si>
  <si>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</si>
  <si>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</si>
  <si>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</si>
  <si>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</si>
  <si>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</si>
  <si>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</si>
  <si>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</si>
  <si>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</si>
  <si>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</si>
  <si>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</si>
  <si>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</si>
  <si>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</si>
  <si>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</si>
  <si>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</si>
  <si>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</si>
  <si>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</si>
  <si>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</si>
  <si>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</si>
  <si>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</si>
  <si>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</si>
  <si>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</si>
  <si>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</si>
  <si>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</si>
  <si>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</si>
  <si>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</si>
  <si>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</si>
  <si>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</si>
  <si>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</si>
  <si>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</si>
  <si>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</si>
  <si>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</si>
  <si>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</si>
  <si>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</si>
  <si>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</si>
  <si>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</si>
  <si>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</si>
  <si>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</si>
  <si>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</si>
  <si>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</si>
  <si>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</si>
  <si>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</si>
  <si>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</si>
  <si>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</si>
  <si>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</si>
  <si>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</si>
  <si>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</si>
  <si>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</si>
  <si>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</si>
  <si>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</si>
  <si>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</si>
  <si>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</si>
  <si>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</si>
  <si>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</si>
  <si>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</si>
  <si>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</si>
  <si>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</si>
  <si>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</si>
  <si>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</si>
  <si>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</si>
  <si>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</si>
  <si>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</si>
  <si>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</si>
  <si>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</si>
  <si>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</si>
  <si>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</si>
  <si>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</si>
  <si>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</si>
  <si>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</si>
  <si>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</si>
  <si>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</si>
  <si>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</si>
  <si>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</si>
  <si>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</si>
  <si>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</si>
  <si>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</si>
  <si>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</si>
  <si>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</si>
  <si>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</si>
  <si>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</si>
  <si>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</si>
  <si>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</si>
  <si>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</si>
  <si>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</si>
  <si>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</si>
  <si>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</si>
  <si>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</si>
  <si>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</si>
  <si>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</si>
  <si>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</si>
  <si>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</si>
  <si>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</si>
  <si>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</si>
  <si>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</si>
  <si>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</si>
  <si>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</si>
  <si>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</si>
  <si>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</si>
  <si>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</si>
  <si>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</si>
  <si>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</si>
  <si>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</si>
  <si>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</si>
  <si>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</si>
  <si>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</si>
  <si>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</si>
  <si>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</si>
  <si>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</si>
  <si>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</si>
  <si>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</si>
  <si>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</si>
  <si>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</si>
  <si>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</si>
  <si>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</si>
  <si>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</si>
  <si>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</si>
  <si>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</si>
  <si>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</si>
  <si>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</si>
  <si>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</si>
  <si>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</si>
  <si>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</si>
  <si>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</si>
  <si>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</si>
  <si>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</si>
  <si>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</si>
  <si>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</si>
  <si>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</si>
  <si>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</si>
  <si>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</si>
  <si>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</si>
  <si>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</si>
  <si>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</si>
  <si>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</si>
  <si>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</si>
  <si>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</si>
  <si>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</si>
  <si>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</si>
  <si>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</si>
  <si>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</si>
  <si>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</si>
  <si>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</si>
  <si>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</si>
  <si>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</si>
  <si>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</si>
  <si>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</si>
  <si>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</si>
  <si>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</si>
  <si>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</si>
  <si>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</si>
  <si>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</si>
  <si>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</si>
  <si>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</si>
  <si>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</si>
  <si>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</si>
  <si>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</si>
  <si>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</si>
  <si>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</si>
  <si>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</si>
  <si>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</si>
  <si>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</si>
  <si>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</si>
  <si>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</si>
  <si>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</si>
  <si>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</si>
  <si>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</si>
  <si>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</si>
  <si>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</si>
  <si>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</si>
  <si>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</si>
  <si>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</si>
  <si>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</si>
  <si>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</si>
  <si>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</si>
  <si>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</si>
  <si>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</si>
  <si>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</si>
  <si>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</si>
  <si>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</si>
  <si>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</si>
  <si>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</si>
  <si>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</si>
  <si>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</si>
  <si>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</si>
  <si>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</si>
  <si>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</si>
  <si>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</si>
  <si>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</si>
  <si>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</si>
  <si>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</si>
  <si>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</si>
  <si>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</si>
  <si>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</si>
  <si>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</si>
  <si>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</si>
  <si>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</si>
  <si>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</si>
  <si>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</si>
  <si>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</si>
  <si>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</si>
  <si>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</si>
  <si>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</si>
  <si>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</si>
  <si>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</si>
  <si>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</si>
  <si>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</si>
  <si>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</si>
  <si>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</si>
  <si>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</si>
  <si>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</si>
  <si>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</si>
  <si>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</si>
  <si>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</si>
  <si>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</si>
  <si>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</si>
  <si>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</si>
  <si>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</si>
  <si>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</si>
  <si>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</si>
  <si>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</si>
  <si>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</si>
  <si>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</si>
  <si>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</si>
  <si>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</si>
  <si>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</si>
  <si>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</si>
  <si>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</si>
  <si>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</si>
  <si>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</si>
  <si>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</si>
  <si>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</si>
  <si>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</si>
  <si>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</si>
  <si>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</si>
  <si>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</si>
  <si>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</si>
  <si>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</si>
  <si>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</si>
  <si>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</si>
  <si>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</si>
  <si>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</si>
  <si>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</si>
  <si>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</si>
  <si>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</si>
  <si>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</si>
  <si>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</si>
  <si>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</si>
  <si>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</si>
  <si>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</si>
  <si>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</si>
  <si>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</si>
  <si>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</si>
  <si>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</si>
  <si>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</si>
  <si>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</si>
  <si>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</si>
  <si>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</si>
  <si>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</si>
  <si>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</si>
  <si>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</si>
  <si>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</si>
  <si>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</si>
  <si>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</si>
  <si>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</si>
  <si>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</si>
  <si>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</si>
  <si>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</si>
  <si>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</si>
  <si>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</si>
  <si>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</si>
  <si>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</si>
  <si>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</si>
  <si>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</si>
  <si>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</si>
  <si>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</si>
  <si>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</si>
  <si>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</si>
  <si>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</si>
  <si>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</si>
  <si>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</si>
  <si>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</si>
  <si>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</si>
  <si>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</si>
  <si>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</si>
  <si>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</si>
  <si>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</si>
  <si>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</si>
  <si>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</si>
  <si>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</si>
  <si>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</si>
  <si>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</si>
  <si>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</si>
  <si>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</si>
  <si>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</si>
  <si>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</si>
  <si>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</si>
  <si>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</si>
  <si>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</si>
  <si>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</si>
  <si>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</si>
  <si>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</si>
  <si>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</si>
  <si>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</si>
  <si>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</si>
  <si>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</si>
  <si>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</si>
  <si>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</si>
  <si>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</si>
  <si>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</si>
  <si>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</si>
  <si>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</si>
  <si>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</si>
  <si>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</si>
  <si>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</si>
  <si>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</si>
  <si>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</si>
  <si>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</si>
  <si>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</si>
  <si>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</si>
  <si>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</si>
  <si>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</si>
  <si>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</si>
  <si>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</si>
  <si>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</si>
  <si>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</si>
  <si>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</si>
  <si>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</si>
  <si>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</si>
  <si>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</si>
  <si>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</si>
  <si>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</si>
  <si>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</si>
  <si>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</si>
  <si>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</si>
  <si>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</si>
  <si>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</si>
  <si>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</si>
  <si>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</si>
  <si>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</si>
  <si>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</si>
  <si>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</si>
  <si>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</si>
  <si>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</si>
  <si>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</si>
  <si>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</si>
  <si>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</si>
  <si>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</si>
  <si>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</si>
  <si>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</si>
  <si>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</si>
  <si>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</si>
  <si>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</si>
  <si>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</si>
  <si>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</si>
  <si>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</si>
  <si>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</si>
  <si>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</si>
  <si>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</si>
  <si>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</si>
  <si>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</si>
  <si>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</si>
  <si>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</si>
  <si>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</si>
  <si>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</si>
  <si>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</si>
  <si>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</si>
  <si>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</si>
  <si>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</si>
  <si>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</si>
  <si>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</si>
  <si>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</si>
  <si>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</si>
  <si>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</si>
  <si>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</si>
  <si>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</si>
  <si>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</si>
  <si>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</si>
  <si>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</si>
  <si>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</si>
  <si>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</si>
  <si>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</si>
  <si>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</si>
  <si>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</si>
  <si>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</si>
  <si>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</si>
  <si>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</si>
  <si>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</si>
  <si>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</si>
  <si>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</si>
  <si>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</si>
  <si>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</si>
  <si>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</si>
  <si>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</si>
  <si>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</si>
  <si>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</si>
  <si>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</si>
  <si>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</si>
  <si>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</si>
  <si>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</si>
  <si>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</si>
  <si>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</si>
  <si>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</si>
  <si>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</si>
  <si>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</si>
  <si>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</si>
  <si>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</si>
  <si>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</si>
  <si>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</si>
  <si>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</si>
  <si>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</si>
  <si>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</si>
  <si>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</si>
  <si>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</si>
  <si>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</si>
  <si>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</si>
  <si>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</si>
  <si>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</si>
  <si>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</si>
  <si>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</si>
  <si>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</si>
  <si>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</si>
  <si>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</si>
  <si>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</si>
  <si>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</si>
  <si>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</si>
  <si>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</si>
  <si>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</si>
  <si>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</si>
  <si>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</si>
  <si>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</si>
  <si>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</si>
  <si>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</si>
  <si>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</si>
  <si>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</si>
  <si>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</si>
  <si>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</si>
  <si>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</si>
  <si>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</si>
  <si>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</si>
  <si>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</si>
  <si>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</si>
  <si>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</si>
  <si>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</si>
  <si>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</si>
  <si>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</si>
  <si>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</si>
  <si>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</si>
  <si>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</si>
  <si>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</si>
  <si>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</si>
  <si>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</si>
  <si>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</si>
  <si>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</si>
  <si>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</si>
  <si>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</si>
  <si>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</si>
  <si>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</si>
  <si>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</si>
  <si>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</si>
  <si>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</si>
  <si>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</si>
  <si>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</si>
  <si>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</si>
  <si>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</si>
  <si>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</si>
  <si>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</si>
  <si>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</si>
  <si>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</si>
  <si>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</si>
  <si>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</si>
  <si>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</si>
  <si>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</si>
  <si>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</si>
  <si>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</si>
  <si>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</si>
  <si>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</si>
  <si>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</si>
  <si>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</si>
  <si>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</si>
  <si>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</si>
  <si>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</si>
  <si>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</si>
  <si>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</si>
  <si>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</si>
  <si>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</si>
  <si>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</si>
  <si>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</si>
  <si>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</si>
  <si>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</si>
  <si>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</si>
  <si>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</si>
  <si>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</si>
  <si>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</si>
  <si>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</si>
  <si>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</si>
  <si>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</si>
  <si>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</si>
  <si>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</si>
  <si>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</si>
  <si>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</si>
  <si>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</si>
  <si>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</si>
  <si>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</si>
  <si>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</si>
  <si>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</si>
  <si>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</si>
  <si>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</si>
  <si>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</si>
  <si>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</si>
  <si>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</si>
  <si>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</si>
  <si>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</si>
  <si>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</si>
  <si>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</si>
  <si>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</si>
  <si>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</si>
  <si>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</si>
  <si>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</si>
  <si>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</si>
  <si>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</si>
  <si>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</si>
  <si>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</si>
  <si>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</si>
  <si>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</si>
  <si>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</si>
  <si>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</si>
  <si>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</si>
  <si>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</si>
  <si>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</si>
  <si>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</si>
  <si>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</si>
  <si>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</si>
  <si>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</si>
  <si>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</si>
  <si>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</si>
  <si>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</si>
  <si>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</si>
  <si>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</si>
  <si>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</si>
  <si>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</si>
  <si>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</si>
  <si>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</si>
  <si>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</si>
  <si>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</si>
  <si>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</si>
  <si>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</si>
  <si>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</si>
  <si>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</si>
  <si>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</si>
  <si>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</si>
  <si>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</si>
  <si>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</si>
  <si>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</si>
  <si>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</si>
  <si>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</si>
  <si>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</si>
  <si>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</si>
  <si>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</si>
  <si>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</si>
  <si>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</si>
  <si>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</si>
  <si>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</si>
  <si>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</si>
  <si>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</si>
  <si>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</si>
  <si>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</si>
  <si>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</si>
  <si>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</si>
  <si>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</si>
  <si>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</si>
  <si>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</si>
  <si>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</si>
  <si>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</si>
  <si>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</si>
  <si>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</si>
  <si>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</si>
  <si>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</si>
  <si>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</si>
  <si>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</si>
  <si>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</si>
  <si>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</si>
  <si>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</si>
  <si>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</si>
  <si>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</si>
  <si>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</si>
  <si>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</si>
  <si>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</si>
  <si>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</si>
  <si>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</si>
  <si>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</si>
  <si>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</si>
  <si>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</si>
  <si>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</si>
  <si>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</si>
  <si>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</si>
  <si>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</si>
  <si>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</si>
  <si>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</si>
  <si>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</si>
  <si>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</si>
  <si>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</si>
  <si>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</si>
  <si>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</si>
  <si>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</si>
  <si>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</si>
  <si>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</si>
  <si>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</si>
  <si>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</si>
  <si>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</si>
  <si>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</si>
  <si>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</si>
  <si>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</si>
  <si>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</si>
  <si>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</si>
  <si>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</si>
  <si>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</si>
  <si>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</si>
  <si>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</si>
  <si>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</si>
  <si>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</si>
  <si>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</si>
  <si>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</si>
  <si>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</si>
  <si>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</si>
  <si>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</si>
  <si>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</si>
  <si>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</si>
  <si>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</si>
  <si>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</si>
  <si>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</si>
  <si>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</si>
  <si>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</si>
  <si>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</si>
  <si>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</si>
  <si>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</si>
  <si>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</si>
  <si>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</si>
  <si>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</si>
  <si>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</si>
  <si>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</si>
  <si>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</si>
  <si>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</si>
  <si>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</si>
  <si>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</si>
  <si>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</si>
  <si>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</si>
  <si>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</si>
  <si>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</si>
  <si>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</si>
  <si>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</si>
  <si>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</si>
  <si>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</si>
  <si>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</si>
  <si>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</si>
  <si>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</si>
  <si>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</si>
  <si>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</si>
  <si>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</si>
  <si>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</si>
  <si>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</si>
  <si>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</si>
  <si>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</si>
  <si>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</si>
  <si>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</si>
  <si>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</si>
  <si>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</si>
  <si>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</si>
  <si>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</si>
  <si>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</si>
  <si>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</si>
  <si>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</si>
  <si>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</si>
  <si>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</si>
  <si>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</si>
  <si>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</si>
  <si>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</si>
  <si>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</si>
  <si>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</si>
  <si>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</si>
  <si>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</si>
  <si>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</si>
  <si>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</si>
  <si>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</si>
  <si>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</si>
  <si>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</si>
  <si>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</si>
  <si>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</si>
  <si>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</si>
  <si>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</si>
  <si>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</si>
  <si>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</si>
  <si>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</si>
  <si>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</si>
  <si>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</si>
  <si>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</si>
  <si>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</si>
  <si>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</si>
  <si>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</si>
  <si>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</si>
  <si>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</si>
  <si>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</si>
  <si>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</si>
  <si>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</si>
  <si>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</si>
  <si>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</si>
  <si>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</si>
  <si>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</si>
  <si>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</si>
  <si>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</si>
  <si>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</si>
  <si>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</si>
  <si>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</si>
  <si>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</si>
  <si>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</si>
  <si>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</si>
  <si>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</si>
  <si>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</si>
  <si>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</si>
  <si>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</si>
  <si>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</si>
  <si>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</si>
  <si>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</si>
  <si>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</si>
  <si>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</si>
  <si>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</si>
  <si>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</si>
  <si>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</si>
  <si>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</si>
  <si>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</si>
  <si>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</si>
  <si>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</si>
  <si>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</si>
  <si>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</si>
  <si>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</si>
  <si>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</si>
  <si>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</si>
  <si>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</si>
  <si>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</si>
  <si>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</si>
  <si>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</si>
  <si>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</si>
  <si>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</si>
  <si>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</si>
  <si>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</si>
  <si>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</si>
  <si>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</si>
  <si>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</si>
  <si>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</si>
  <si>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</si>
  <si>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</si>
  <si>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</si>
  <si>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</si>
  <si>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</si>
  <si>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</si>
  <si>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</si>
  <si>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</si>
  <si>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</si>
  <si>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</si>
  <si>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</si>
  <si>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</si>
  <si>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</si>
  <si>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</si>
  <si>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</si>
  <si>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</si>
  <si>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</si>
  <si>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</si>
  <si>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</si>
  <si>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</si>
  <si>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</si>
  <si>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</si>
  <si>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</si>
  <si>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</si>
  <si>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</si>
  <si>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</si>
  <si>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</si>
  <si>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</si>
  <si>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</si>
  <si>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</si>
  <si>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</si>
  <si>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</si>
  <si>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</si>
  <si>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</si>
  <si>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</si>
  <si>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</si>
  <si>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</si>
  <si>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</si>
  <si>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</si>
  <si>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</si>
  <si>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</si>
  <si>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</si>
  <si>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</si>
  <si>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</si>
  <si>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</si>
  <si>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</si>
  <si>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</si>
  <si>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</si>
  <si>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</si>
  <si>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</si>
  <si>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</si>
  <si>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</si>
  <si>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</si>
  <si>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</si>
  <si>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</si>
  <si>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</si>
  <si>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</si>
  <si>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</si>
  <si>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</si>
  <si>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</si>
  <si>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</si>
  <si>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</si>
  <si>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</si>
  <si>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</si>
  <si>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</si>
  <si>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</si>
  <si>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</si>
  <si>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</si>
  <si>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</si>
  <si>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</si>
  <si>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</si>
  <si>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</si>
  <si>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</si>
  <si>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</si>
  <si>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</si>
  <si>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</si>
  <si>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</si>
  <si>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</si>
  <si>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</si>
  <si>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</si>
  <si>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</si>
  <si>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</si>
  <si>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</si>
  <si>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</si>
  <si>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</si>
  <si>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</si>
  <si>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</si>
  <si>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</si>
  <si>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</si>
  <si>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</si>
  <si>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</si>
  <si>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</si>
  <si>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</si>
  <si>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</si>
  <si>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</si>
  <si>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</si>
  <si>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</si>
  <si>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</si>
  <si>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</si>
  <si>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</si>
  <si>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</si>
  <si>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</si>
  <si>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</si>
  <si>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</si>
  <si>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</si>
  <si>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</si>
  <si>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</si>
  <si>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</si>
  <si>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</si>
  <si>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</si>
  <si>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</si>
  <si>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</si>
  <si>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</si>
  <si>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</si>
  <si>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</si>
  <si>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</si>
  <si>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</si>
  <si>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</si>
  <si>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</si>
  <si>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</si>
  <si>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</si>
  <si>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</si>
  <si>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</si>
  <si>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</si>
  <si>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</si>
  <si>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</si>
  <si>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</si>
  <si>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</si>
  <si>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</si>
  <si>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</si>
  <si>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</si>
  <si>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</si>
  <si>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</si>
  <si>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</si>
  <si>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</si>
  <si>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</si>
  <si>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</si>
  <si>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</si>
  <si>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</si>
  <si>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</si>
  <si>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</si>
  <si>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</si>
  <si>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</si>
  <si>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</si>
  <si>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</si>
  <si>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</si>
  <si>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</si>
  <si>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</si>
  <si>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</si>
  <si>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</si>
  <si>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</si>
  <si>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</si>
  <si>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</si>
  <si>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</si>
  <si>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</si>
  <si>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</si>
  <si>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</si>
  <si>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</si>
  <si>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</si>
  <si>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</si>
  <si>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</si>
  <si>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</si>
  <si>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</si>
  <si>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</si>
  <si>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</si>
  <si>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</si>
  <si>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</si>
  <si>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</si>
  <si>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</si>
  <si>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</si>
  <si>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</si>
  <si>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</si>
  <si>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</si>
  <si>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</si>
  <si>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</si>
  <si>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</si>
  <si>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</si>
  <si>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</si>
  <si>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</si>
  <si>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</si>
  <si>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</si>
  <si>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</si>
  <si>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</si>
  <si>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</si>
  <si>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</si>
  <si>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</si>
  <si>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</si>
  <si>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</si>
  <si>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</si>
  <si>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</si>
  <si>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</si>
  <si>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</si>
  <si>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</si>
  <si>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</si>
  <si>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</si>
  <si>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</si>
  <si>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</si>
  <si>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</si>
  <si>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</si>
  <si>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</si>
  <si>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</si>
  <si>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</si>
  <si>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</si>
  <si>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</si>
  <si>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</si>
  <si>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</si>
  <si>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</si>
  <si>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</si>
  <si>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</si>
  <si>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</si>
  <si>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</si>
  <si>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</si>
  <si>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</si>
  <si>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</si>
  <si>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</si>
  <si>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</si>
  <si>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</si>
  <si>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</si>
  <si>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</si>
  <si>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</si>
  <si>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</si>
  <si>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</si>
  <si>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</si>
  <si>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</si>
  <si>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</si>
  <si>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</si>
  <si>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</si>
  <si>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</si>
  <si>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</si>
  <si>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</si>
  <si>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</si>
  <si>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</si>
  <si>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</si>
  <si>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</si>
  <si>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</si>
  <si>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</si>
  <si>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</si>
  <si>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</si>
  <si>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</si>
  <si>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</si>
  <si>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</si>
  <si>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</si>
  <si>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</si>
  <si>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</si>
  <si>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</si>
  <si>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</si>
  <si>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</si>
  <si>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</si>
  <si>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</si>
  <si>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</si>
  <si>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</si>
  <si>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</si>
  <si>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</si>
  <si>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</si>
  <si>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</si>
  <si>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</si>
  <si>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</si>
  <si>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</si>
  <si>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</si>
  <si>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</si>
  <si>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</si>
  <si>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</si>
  <si>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</si>
  <si>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</si>
  <si>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</si>
  <si>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</si>
  <si>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</si>
  <si>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</si>
  <si>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</si>
  <si>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</si>
  <si>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</si>
  <si>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</si>
  <si>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</si>
  <si>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</si>
  <si>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</si>
  <si>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</si>
  <si>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</si>
  <si>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</si>
  <si>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</si>
  <si>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</si>
  <si>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</si>
  <si>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</si>
  <si>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</si>
  <si>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</si>
  <si>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</si>
  <si>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</si>
  <si>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</si>
  <si>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</si>
  <si>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</si>
  <si>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</si>
  <si>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</si>
  <si>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</si>
  <si>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</si>
  <si>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</si>
  <si>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</si>
  <si>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</si>
  <si>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</si>
  <si>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</si>
  <si>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</si>
  <si>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</si>
  <si>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</si>
  <si>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</si>
  <si>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</si>
  <si>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</si>
  <si>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</si>
  <si>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</si>
  <si>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</si>
  <si>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</si>
  <si>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</si>
  <si>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</si>
  <si>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</si>
  <si>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</si>
  <si>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</si>
  <si>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</si>
  <si>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</si>
  <si>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</si>
  <si>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</si>
  <si>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</si>
  <si>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</si>
  <si>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</si>
  <si>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</si>
  <si>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</si>
  <si>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</si>
  <si>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</si>
  <si>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</si>
  <si>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</si>
  <si>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</si>
  <si>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</si>
  <si>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</si>
  <si>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</si>
  <si>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</si>
  <si>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</si>
  <si>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</si>
  <si>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</si>
  <si>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</si>
  <si>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</si>
  <si>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</si>
  <si>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</si>
  <si>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</si>
  <si>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</si>
  <si>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</si>
  <si>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</si>
  <si>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</si>
  <si>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</si>
  <si>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</si>
  <si>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</si>
  <si>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</si>
  <si>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</si>
  <si>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</si>
  <si>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</si>
  <si>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</si>
  <si>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</si>
  <si>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</si>
  <si>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</si>
  <si>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</si>
  <si>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</si>
  <si>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</si>
  <si>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</si>
  <si>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</si>
  <si>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</si>
  <si>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</si>
  <si>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</si>
  <si>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</si>
  <si>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</si>
  <si>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</si>
  <si>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</si>
  <si>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</si>
  <si>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</si>
  <si>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</si>
  <si>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</si>
  <si>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</si>
  <si>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</si>
  <si>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</si>
  <si>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</si>
  <si>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</si>
  <si>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</si>
  <si>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</si>
  <si>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</si>
  <si>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</si>
  <si>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</si>
  <si>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</si>
  <si>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</si>
  <si>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</si>
  <si>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</si>
  <si>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</si>
  <si>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</si>
  <si>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</si>
  <si>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</si>
  <si>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</si>
  <si>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</si>
  <si>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</si>
  <si>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</si>
  <si>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</si>
  <si>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</si>
  <si>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</si>
  <si>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</si>
  <si>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</si>
  <si>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</si>
  <si>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</si>
  <si>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</si>
  <si>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</si>
  <si>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</si>
  <si>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</si>
  <si>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</si>
  <si>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</si>
  <si>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</si>
  <si>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</si>
  <si>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</si>
  <si>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</si>
  <si>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</si>
  <si>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</si>
  <si>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</si>
  <si>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</si>
  <si>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</si>
  <si>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</si>
  <si>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</si>
  <si>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</si>
  <si>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</si>
  <si>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</si>
  <si>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</si>
  <si>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</si>
  <si>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</si>
  <si>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</si>
  <si>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</si>
  <si>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</si>
  <si>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</si>
  <si>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</si>
  <si>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</si>
  <si>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</si>
  <si>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</si>
  <si>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</si>
  <si>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</si>
  <si>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</si>
  <si>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</si>
  <si>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</si>
  <si>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</si>
  <si>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</si>
  <si>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</si>
  <si>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</si>
  <si>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</si>
  <si>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</si>
  <si>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</si>
  <si>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</si>
  <si>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</si>
  <si>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</si>
  <si>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</si>
  <si>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</si>
  <si>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</si>
  <si>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</si>
  <si>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</si>
  <si>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</si>
  <si>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</si>
  <si>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</si>
  <si>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</si>
  <si>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</si>
  <si>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</si>
  <si>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</si>
  <si>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</si>
  <si>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</si>
  <si>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</si>
  <si>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</si>
  <si>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</si>
  <si>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</si>
  <si>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</si>
  <si>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</si>
  <si>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</si>
  <si>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</si>
  <si>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</si>
  <si>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</si>
  <si>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</si>
  <si>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</si>
  <si>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</si>
  <si>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</si>
  <si>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</si>
  <si>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</si>
  <si>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</si>
  <si>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</si>
  <si>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</si>
  <si>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</si>
  <si>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</si>
  <si>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</si>
  <si>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</si>
  <si>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</si>
  <si>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</si>
  <si>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</si>
  <si>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</si>
  <si>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</si>
  <si>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</si>
  <si>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</si>
  <si>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</si>
  <si>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</si>
  <si>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</si>
  <si>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</si>
  <si>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</si>
  <si>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</si>
  <si>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</si>
  <si>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</si>
  <si>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</si>
  <si>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</si>
  <si>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</si>
  <si>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</si>
  <si>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</si>
  <si>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</si>
  <si>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</si>
  <si>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</si>
  <si>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</si>
  <si>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</si>
  <si>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</si>
  <si>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</si>
  <si>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</si>
  <si>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</si>
  <si>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</si>
  <si>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</si>
  <si>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</si>
  <si>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</si>
  <si>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</si>
  <si>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</si>
  <si>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</si>
  <si>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</si>
  <si>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</si>
  <si>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</si>
  <si>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</si>
  <si>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</si>
  <si>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</si>
  <si>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</si>
  <si>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</si>
  <si>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</si>
  <si>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</si>
  <si>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</si>
  <si>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</si>
  <si>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</si>
  <si>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</si>
  <si>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</si>
  <si>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</si>
  <si>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</si>
  <si>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</si>
  <si>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</si>
  <si>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</si>
  <si>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</si>
  <si>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</si>
  <si>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</si>
  <si>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</si>
  <si>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</si>
  <si>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</si>
  <si>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</si>
  <si>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</si>
  <si>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</si>
  <si>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</si>
  <si>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</si>
  <si>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</si>
  <si>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</si>
  <si>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</si>
  <si>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</si>
  <si>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</si>
  <si>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</si>
  <si>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</si>
  <si>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</si>
  <si>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</si>
  <si>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</si>
  <si>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</si>
  <si>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</si>
  <si>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</si>
  <si>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</si>
  <si>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</si>
  <si>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</si>
  <si>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</si>
  <si>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</si>
  <si>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</si>
  <si>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</si>
  <si>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</si>
  <si>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</si>
  <si>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</si>
  <si>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</si>
  <si>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</si>
  <si>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</si>
  <si>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</si>
  <si>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</si>
  <si>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</si>
  <si>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</si>
  <si>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</si>
  <si>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</si>
  <si>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</si>
  <si>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</si>
  <si>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</si>
  <si>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</si>
  <si>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</si>
  <si>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</si>
  <si>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</si>
  <si>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</si>
  <si>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</si>
  <si>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</si>
  <si>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</si>
  <si>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</si>
  <si>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</si>
  <si>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</si>
  <si>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</si>
  <si>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</si>
  <si>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</si>
  <si>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</si>
  <si>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</si>
  <si>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</si>
  <si>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</si>
  <si>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</si>
  <si>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</si>
  <si>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</si>
  <si>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</si>
  <si>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</si>
  <si>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</si>
  <si>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</si>
  <si>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</si>
  <si>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</si>
  <si>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</si>
  <si>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</si>
  <si>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</si>
  <si>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</si>
  <si>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</si>
  <si>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</si>
  <si>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</si>
  <si>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</si>
  <si>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</si>
  <si>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</si>
  <si>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</si>
  <si>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</si>
  <si>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</si>
  <si>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</si>
  <si>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</si>
  <si>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</si>
  <si>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</si>
  <si>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</si>
  <si>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</si>
  <si>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</si>
  <si>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</si>
  <si>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</si>
  <si>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</si>
  <si>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</si>
  <si>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</si>
  <si>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</si>
  <si>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</si>
  <si>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</si>
  <si>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</si>
  <si>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</si>
  <si>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</si>
  <si>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</si>
  <si>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</si>
  <si>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</si>
  <si>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</si>
  <si>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</si>
  <si>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</si>
  <si>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</si>
  <si>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</si>
  <si>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</si>
  <si>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</si>
  <si>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</si>
  <si>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</si>
  <si>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</si>
  <si>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</si>
  <si>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</si>
  <si>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</si>
  <si>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</si>
  <si>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</si>
  <si>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</si>
  <si>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</si>
  <si>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</si>
  <si>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</si>
  <si>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</si>
  <si>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</si>
  <si>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</si>
  <si>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</si>
  <si>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</si>
  <si>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</si>
  <si>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</si>
  <si>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</si>
  <si>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</si>
  <si>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</si>
  <si>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</si>
  <si>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</si>
  <si>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</si>
  <si>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</si>
  <si>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</si>
  <si>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</si>
  <si>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</si>
  <si>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</si>
  <si>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</si>
  <si>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</si>
  <si>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</si>
  <si>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</si>
  <si>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</si>
  <si>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</si>
  <si>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</si>
  <si>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</si>
  <si>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</si>
  <si>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</si>
  <si>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</si>
  <si>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</si>
  <si>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</si>
  <si>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</si>
  <si>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</si>
  <si>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</si>
  <si>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</si>
  <si>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</si>
  <si>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</si>
  <si>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</si>
  <si>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</si>
  <si>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</si>
  <si>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</si>
  <si>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</si>
  <si>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</si>
  <si>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</si>
  <si>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</si>
  <si>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</si>
  <si>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</si>
  <si>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</si>
  <si>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</si>
  <si>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</si>
  <si>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</si>
  <si>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</si>
  <si>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</si>
  <si>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</si>
  <si>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</si>
  <si>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</si>
  <si>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</si>
  <si>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</si>
  <si>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</si>
  <si>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</si>
  <si>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</si>
  <si>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</si>
  <si>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</si>
  <si>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</si>
  <si>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</si>
  <si>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</si>
  <si>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</si>
  <si>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</si>
  <si>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</si>
  <si>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</si>
  <si>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</si>
  <si>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</si>
  <si>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</si>
  <si>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</si>
  <si>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</si>
  <si>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</si>
  <si>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</si>
  <si>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</si>
  <si>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</si>
  <si>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</si>
  <si>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</si>
  <si>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</si>
  <si>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</si>
  <si>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</si>
  <si>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</si>
  <si>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</si>
  <si>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</si>
  <si>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</si>
  <si>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</si>
  <si>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</si>
  <si>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</si>
  <si>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</si>
  <si>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</si>
  <si>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</si>
  <si>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</si>
  <si>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</si>
  <si>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</si>
  <si>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</si>
  <si>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</si>
  <si>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</si>
  <si>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</si>
  <si>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</si>
  <si>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</si>
  <si>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</si>
  <si>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</si>
  <si>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</si>
  <si>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</si>
  <si>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</si>
  <si>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</si>
  <si>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</si>
  <si>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</si>
  <si>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</si>
  <si>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</si>
  <si>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</si>
  <si>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</si>
  <si>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</si>
  <si>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</si>
  <si>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</si>
  <si>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</si>
  <si>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</si>
  <si>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</si>
  <si>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</si>
  <si>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</si>
  <si>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</si>
  <si>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</si>
  <si>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</si>
  <si>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</si>
  <si>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</si>
  <si>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</si>
  <si>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</si>
  <si>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</si>
  <si>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</si>
  <si>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</si>
  <si>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</si>
  <si>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</si>
  <si>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</si>
  <si>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</si>
  <si>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</si>
  <si>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</si>
  <si>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</si>
  <si>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</si>
  <si>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</si>
  <si>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</si>
  <si>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</si>
  <si>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</si>
  <si>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</si>
  <si>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</si>
  <si>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</si>
  <si>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</si>
  <si>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</si>
  <si>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</si>
  <si>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</si>
  <si>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</si>
  <si>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</si>
  <si>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</si>
  <si>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</si>
  <si>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</si>
  <si>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</si>
  <si>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</si>
  <si>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</si>
  <si>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</si>
  <si>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</si>
  <si>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</si>
  <si>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</si>
  <si>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</si>
  <si>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</si>
  <si>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</si>
  <si>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</si>
  <si>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</si>
  <si>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</si>
  <si>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</si>
  <si>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</si>
  <si>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</si>
  <si>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</si>
  <si>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</si>
  <si>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</si>
  <si>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</si>
  <si>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</si>
  <si>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</si>
  <si>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</si>
  <si>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</si>
  <si>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</si>
  <si>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</si>
  <si>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</si>
  <si>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</si>
  <si>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</si>
  <si>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</si>
  <si>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</si>
  <si>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</si>
  <si>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</si>
  <si>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</si>
  <si>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</si>
  <si>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</si>
  <si>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</si>
  <si>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</si>
  <si>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</si>
  <si>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</si>
  <si>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</si>
  <si>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</si>
  <si>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</si>
  <si>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</si>
  <si>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</si>
  <si>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</si>
  <si>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</si>
  <si>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</si>
  <si>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</si>
  <si>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</si>
  <si>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</si>
  <si>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</si>
  <si>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</si>
  <si>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</si>
  <si>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</si>
  <si>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</si>
  <si>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</si>
  <si>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</si>
  <si>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</si>
  <si>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</si>
  <si>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</si>
  <si>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</si>
  <si>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</si>
  <si>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</si>
  <si>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</si>
  <si>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</si>
  <si>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</si>
  <si>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</si>
  <si>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</si>
  <si>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</si>
  <si>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</si>
  <si>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</si>
  <si>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</si>
  <si>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</si>
  <si>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</si>
  <si>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</si>
  <si>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</si>
  <si>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</si>
  <si>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</si>
  <si>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</si>
  <si>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</si>
  <si>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</si>
  <si>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</si>
  <si>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</si>
  <si>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</si>
  <si>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</si>
  <si>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</si>
  <si>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</si>
  <si>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</si>
  <si>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</si>
  <si>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</si>
  <si>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</si>
  <si>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</si>
  <si>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</si>
  <si>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</si>
  <si>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</si>
  <si>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</si>
  <si>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</si>
  <si>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</si>
  <si>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</si>
  <si>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</si>
  <si>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</si>
  <si>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</si>
  <si>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</si>
  <si>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</si>
  <si>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</si>
  <si>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</si>
  <si>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</si>
  <si>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</si>
  <si>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</si>
  <si>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</si>
  <si>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</si>
  <si>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</si>
  <si>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</si>
  <si>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</si>
  <si>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</si>
  <si>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</si>
  <si>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</si>
  <si>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</si>
  <si>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</si>
  <si>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</si>
  <si>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</si>
  <si>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</si>
  <si>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</si>
  <si>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</si>
  <si>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</si>
  <si>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</si>
  <si>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</si>
  <si>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</si>
  <si>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</si>
  <si>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</si>
  <si>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</si>
  <si>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</si>
  <si>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</si>
  <si>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</si>
  <si>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</si>
  <si>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</si>
  <si>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</si>
  <si>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</si>
  <si>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</si>
  <si>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</si>
  <si>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</si>
  <si>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</si>
  <si>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</si>
  <si>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</si>
  <si>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</si>
  <si>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</si>
  <si>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</si>
  <si>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</si>
  <si>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</si>
  <si>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</si>
  <si>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</si>
  <si>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</si>
  <si>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</si>
  <si>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</si>
  <si>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</si>
  <si>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</si>
  <si>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</si>
  <si>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</si>
  <si>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</si>
  <si>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</si>
  <si>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</si>
  <si>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</si>
  <si>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</si>
  <si>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</si>
  <si>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</si>
  <si>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</si>
  <si>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</si>
  <si>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</si>
  <si>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</si>
  <si>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</si>
  <si>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</si>
  <si>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</si>
  <si>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</si>
  <si>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</si>
  <si>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</si>
  <si>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</si>
  <si>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</si>
  <si>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</si>
  <si>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</si>
  <si>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</si>
  <si>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</si>
  <si>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</si>
  <si>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</si>
  <si>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</si>
  <si>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</si>
  <si>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</si>
  <si>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</si>
  <si>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</si>
  <si>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</si>
  <si>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</si>
  <si>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</si>
  <si>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</si>
  <si>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</si>
  <si>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</si>
  <si>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</si>
  <si>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</si>
  <si>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</si>
  <si>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</si>
  <si>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</si>
  <si>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</si>
  <si>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</si>
  <si>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</si>
  <si>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</si>
  <si>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</si>
  <si>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</si>
  <si>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</si>
  <si>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</si>
  <si>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</si>
  <si>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</si>
  <si>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</si>
  <si>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</si>
  <si>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</si>
  <si>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</si>
  <si>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</si>
  <si>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</si>
  <si>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</si>
  <si>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</si>
  <si>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</si>
  <si>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</si>
  <si>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</si>
  <si>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</si>
  <si>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</si>
  <si>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</si>
  <si>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</si>
  <si>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</si>
  <si>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</si>
  <si>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</si>
  <si>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</si>
  <si>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</si>
  <si>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</si>
  <si>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</si>
  <si>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</si>
  <si>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</si>
  <si>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</si>
  <si>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</si>
  <si>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</si>
  <si>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</si>
  <si>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</si>
  <si>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</si>
  <si>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</si>
  <si>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</si>
  <si>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</si>
  <si>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</si>
  <si>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</si>
  <si>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</si>
  <si>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</si>
  <si>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</si>
  <si>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</si>
  <si>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</si>
  <si>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</si>
  <si>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</si>
  <si>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</si>
  <si>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</si>
  <si>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</si>
  <si>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</si>
  <si>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</si>
  <si>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</si>
  <si>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</si>
  <si>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</si>
  <si>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</si>
  <si>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</si>
  <si>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</si>
  <si>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</si>
  <si>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</si>
  <si>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</si>
  <si>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</si>
  <si>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</si>
  <si>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</si>
  <si>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</si>
  <si>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</si>
  <si>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</si>
  <si>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</si>
  <si>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</si>
  <si>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</si>
  <si>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</si>
  <si>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</si>
  <si>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</si>
  <si>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</si>
  <si>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</si>
  <si>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</si>
  <si>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</si>
  <si>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</si>
  <si>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</si>
  <si>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</si>
  <si>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</si>
  <si>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</si>
  <si>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</si>
  <si>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</si>
  <si>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</si>
  <si>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</si>
  <si>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</si>
  <si>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</si>
  <si>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</si>
  <si>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</si>
  <si>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</si>
  <si>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</si>
  <si>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</si>
  <si>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</si>
  <si>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</si>
  <si>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</si>
  <si>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</si>
  <si>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</si>
  <si>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</si>
  <si>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</si>
  <si>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</si>
  <si>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</si>
  <si>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</si>
  <si>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</si>
  <si>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</si>
  <si>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</si>
  <si>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</si>
  <si>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</si>
  <si>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</si>
  <si>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</si>
  <si>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</si>
  <si>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</si>
  <si>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</si>
  <si>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</si>
  <si>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</si>
  <si>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</si>
  <si>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</si>
  <si>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</si>
  <si>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</si>
  <si>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</si>
  <si>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</si>
  <si>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</si>
  <si>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</si>
  <si>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</si>
  <si>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</si>
  <si>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</si>
  <si>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</si>
  <si>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</si>
  <si>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</si>
  <si>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</si>
  <si>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</si>
  <si>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</si>
  <si>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</si>
  <si>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</si>
  <si>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</si>
  <si>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</si>
  <si>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</si>
  <si>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</si>
  <si>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</si>
  <si>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</si>
  <si>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</si>
  <si>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</si>
  <si>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</si>
  <si>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</si>
  <si>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</si>
  <si>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</si>
  <si>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</si>
  <si>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</si>
  <si>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</si>
  <si>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</si>
  <si>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</si>
  <si>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</si>
  <si>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</si>
  <si>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</si>
  <si>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</si>
  <si>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</si>
  <si>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</si>
  <si>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</si>
  <si>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</si>
  <si>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</si>
  <si>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</si>
  <si>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</si>
  <si>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</si>
  <si>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</si>
  <si>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</si>
  <si>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</si>
  <si>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</si>
  <si>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</si>
  <si>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</si>
  <si>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</si>
  <si>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</si>
  <si>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</si>
  <si>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</si>
  <si>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</si>
  <si>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</si>
  <si>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</si>
  <si>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</si>
  <si>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</si>
  <si>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</si>
  <si>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</si>
  <si>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</si>
  <si>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</si>
  <si>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</si>
  <si>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</si>
  <si>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</si>
  <si>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</si>
  <si>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</si>
  <si>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</si>
  <si>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</si>
  <si>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</si>
  <si>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</si>
  <si>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</si>
  <si>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</si>
  <si>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</si>
  <si>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</si>
  <si>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</si>
  <si>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</si>
  <si>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</si>
  <si>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</si>
  <si>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</si>
  <si>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</si>
  <si>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</si>
  <si>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</si>
  <si>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</si>
  <si>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</si>
  <si>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</si>
  <si>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</si>
  <si>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</si>
  <si>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</si>
  <si>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</si>
  <si>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</si>
  <si>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</si>
  <si>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</si>
  <si>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</si>
  <si>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</si>
  <si>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</si>
  <si>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</si>
  <si>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</si>
  <si>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</si>
  <si>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</si>
  <si>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</si>
  <si>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</si>
  <si>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</si>
  <si>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</si>
  <si>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</si>
  <si>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</si>
  <si>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</si>
  <si>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</si>
  <si>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</si>
  <si>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</si>
  <si>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</si>
  <si>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</si>
  <si>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</si>
  <si>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</si>
  <si>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</si>
  <si>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</si>
  <si>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</si>
  <si>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</si>
  <si>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</si>
  <si>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</si>
  <si>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</si>
  <si>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</si>
  <si>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</si>
  <si>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</si>
  <si>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</si>
  <si>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</si>
  <si>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</si>
  <si>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</si>
  <si>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</si>
  <si>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</si>
  <si>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</si>
  <si>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</si>
  <si>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</si>
  <si>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</si>
  <si>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</si>
  <si>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</si>
  <si>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</si>
  <si>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</si>
  <si>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</si>
  <si>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</si>
  <si>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</si>
  <si>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</si>
  <si>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</si>
  <si>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</si>
  <si>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</si>
  <si>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</si>
  <si>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</si>
  <si>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</si>
  <si>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</si>
  <si>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</si>
  <si>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</si>
  <si>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</si>
  <si>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</si>
  <si>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</si>
  <si>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</si>
  <si>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</si>
  <si>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</si>
  <si>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</si>
  <si>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</si>
  <si>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</si>
  <si>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</si>
  <si>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</si>
  <si>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</si>
  <si>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</si>
  <si>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</si>
  <si>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</si>
  <si>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</si>
  <si>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</si>
  <si>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</si>
  <si>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</si>
  <si>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</si>
  <si>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</si>
  <si>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</si>
  <si>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</si>
  <si>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</si>
  <si>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</si>
  <si>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</si>
  <si>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</si>
  <si>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</si>
  <si>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</si>
  <si>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</si>
  <si>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</si>
  <si>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</si>
  <si>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</si>
  <si>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</si>
  <si>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</si>
  <si>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</si>
  <si>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</si>
  <si>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</si>
  <si>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</si>
  <si>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</si>
  <si>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</si>
  <si>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</si>
  <si>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</si>
  <si>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</si>
  <si>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</si>
  <si>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</si>
  <si>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</si>
  <si>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</si>
  <si>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</si>
  <si>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</si>
  <si>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</si>
  <si>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</si>
  <si>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</si>
  <si>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</si>
  <si>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</si>
  <si>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</si>
  <si>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</si>
  <si>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</si>
  <si>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</si>
  <si>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</si>
  <si>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</si>
  <si>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</si>
  <si>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</si>
  <si>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</si>
  <si>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</si>
  <si>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</si>
  <si>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</si>
  <si>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</si>
  <si>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</si>
  <si>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</si>
  <si>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</si>
  <si>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</si>
  <si>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</si>
  <si>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</si>
  <si>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</si>
  <si>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</si>
  <si>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</si>
  <si>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</si>
  <si>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</si>
  <si>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</si>
  <si>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</si>
  <si>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</si>
  <si>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</si>
  <si>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</si>
  <si>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</si>
  <si>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</si>
  <si>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</si>
  <si>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</si>
  <si>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</si>
  <si>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</si>
  <si>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</si>
  <si>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</si>
  <si>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</si>
  <si>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</si>
  <si>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</si>
  <si>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</si>
  <si>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</si>
  <si>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</si>
  <si>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</si>
  <si>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</si>
  <si>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</si>
  <si>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</si>
  <si>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</si>
  <si>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</si>
  <si>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</si>
  <si>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</si>
  <si>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</si>
  <si>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</si>
  <si>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</si>
  <si>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</si>
  <si>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</si>
  <si>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</si>
  <si>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</si>
  <si>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</si>
  <si>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</si>
  <si>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</si>
  <si>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</si>
  <si>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</si>
  <si>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</si>
  <si>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</si>
  <si>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</si>
  <si>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</si>
  <si>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</si>
  <si>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</si>
  <si>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</si>
  <si>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</si>
  <si>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</si>
  <si>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</si>
  <si>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</si>
  <si>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</si>
  <si>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</si>
  <si>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</si>
  <si>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</si>
  <si>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</si>
  <si>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</si>
  <si>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</si>
  <si>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</si>
  <si>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</si>
  <si>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</si>
  <si>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</si>
  <si>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</si>
  <si>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</si>
  <si>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</si>
  <si>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</si>
  <si>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</si>
  <si>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</si>
  <si>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</si>
  <si>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</si>
  <si>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</si>
  <si>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</si>
  <si>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</si>
  <si>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</si>
  <si>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</si>
  <si>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</si>
  <si>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</si>
  <si>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</si>
  <si>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</si>
  <si>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</si>
  <si>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</si>
  <si>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</si>
  <si>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</si>
  <si>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</si>
  <si>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</si>
  <si>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</si>
  <si>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</si>
  <si>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</si>
  <si>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</si>
  <si>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</si>
  <si>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</si>
  <si>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</si>
  <si>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</si>
  <si>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</si>
  <si>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</si>
  <si>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</si>
  <si>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</si>
  <si>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</si>
  <si>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</si>
  <si>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</si>
  <si>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</si>
  <si>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</si>
  <si>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</si>
  <si>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</si>
  <si>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</si>
  <si>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</si>
  <si>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</si>
  <si>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</si>
  <si>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</si>
  <si>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</si>
  <si>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</si>
  <si>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</si>
  <si>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</si>
  <si>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</si>
  <si>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</si>
  <si>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</si>
  <si>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</si>
  <si>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</si>
  <si>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</si>
  <si>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</si>
  <si>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</si>
  <si>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</si>
  <si>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</si>
  <si>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</si>
  <si>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</si>
  <si>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</si>
  <si>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</si>
  <si>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</si>
  <si>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</si>
  <si>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</si>
  <si>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</si>
  <si>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</si>
  <si>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</si>
  <si>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</si>
  <si>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</si>
  <si>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</si>
  <si>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</si>
  <si>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</si>
  <si>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</si>
  <si>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</si>
  <si>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</si>
  <si>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</si>
  <si>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</si>
  <si>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</si>
  <si>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</si>
  <si>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</si>
  <si>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</si>
  <si>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</si>
  <si>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</si>
  <si>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</si>
  <si>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</si>
  <si>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</si>
  <si>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</si>
  <si>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</si>
  <si>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</si>
  <si>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</si>
  <si>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</si>
  <si>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</si>
  <si>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</si>
  <si>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</si>
  <si>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</si>
  <si>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</si>
  <si>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</si>
  <si>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</si>
  <si>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</si>
  <si>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</si>
  <si>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</si>
  <si>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</si>
  <si>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</si>
  <si>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</si>
  <si>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</si>
  <si>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</si>
  <si>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</si>
  <si>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</si>
  <si>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</si>
  <si>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</si>
  <si>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</si>
  <si>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</si>
  <si>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</si>
  <si>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</si>
  <si>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</si>
  <si>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</si>
  <si>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</si>
  <si>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</si>
  <si>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</si>
  <si>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</si>
  <si>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</si>
  <si>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</si>
  <si>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</si>
  <si>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</si>
  <si>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</si>
  <si>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</si>
  <si>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</si>
  <si>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</si>
  <si>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</si>
  <si>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</si>
  <si>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</si>
  <si>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</si>
  <si>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</si>
  <si>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</si>
  <si>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</si>
  <si>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</si>
  <si>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</si>
  <si>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</si>
  <si>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</si>
  <si>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</si>
  <si>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</si>
  <si>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</si>
  <si>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</si>
  <si>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</si>
  <si>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</si>
  <si>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</si>
  <si>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</si>
  <si>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</si>
  <si>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</si>
  <si>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</si>
  <si>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</si>
  <si>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</si>
  <si>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</si>
  <si>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</si>
  <si>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</si>
  <si>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</si>
  <si>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</si>
  <si>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</si>
  <si>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</si>
  <si>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</si>
  <si>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</si>
  <si>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</si>
  <si>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</si>
  <si>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</si>
  <si>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</si>
  <si>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</si>
  <si>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</si>
  <si>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</si>
  <si>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</si>
  <si>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</si>
  <si>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</si>
  <si>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</si>
  <si>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</si>
  <si>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</si>
  <si>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</si>
  <si>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</si>
  <si>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</si>
  <si>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</si>
  <si>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</si>
  <si>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</si>
  <si>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</si>
  <si>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</si>
  <si>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</si>
  <si>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</si>
  <si>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</si>
  <si>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</si>
  <si>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</si>
  <si>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</si>
  <si>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</si>
  <si>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</si>
  <si>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</si>
  <si>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</si>
  <si>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</si>
  <si>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</si>
  <si>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</si>
  <si>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</si>
  <si>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</si>
  <si>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</si>
  <si>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</si>
  <si>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</si>
  <si>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</si>
  <si>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</si>
  <si>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</si>
  <si>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</si>
  <si>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</si>
  <si>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</si>
  <si>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</si>
  <si>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</si>
  <si>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</si>
  <si>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</si>
  <si>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</si>
  <si>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</si>
  <si>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</si>
  <si>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</si>
  <si>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</si>
  <si>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</si>
  <si>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</si>
  <si>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</si>
  <si>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</si>
  <si>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</si>
  <si>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</si>
  <si>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</si>
  <si>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</si>
  <si>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</si>
  <si>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</si>
  <si>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</si>
  <si>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</si>
  <si>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</si>
  <si>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</si>
  <si>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</si>
  <si>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</si>
  <si>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</si>
  <si>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</si>
  <si>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</si>
  <si>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</si>
  <si>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</si>
  <si>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</si>
  <si>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</si>
  <si>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</si>
  <si>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</si>
  <si>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</si>
  <si>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</si>
  <si>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</si>
  <si>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</si>
  <si>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</si>
  <si>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</si>
  <si>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</si>
  <si>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</si>
  <si>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</si>
  <si>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</si>
  <si>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</si>
  <si>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</si>
  <si>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</si>
  <si>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</si>
  <si>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</si>
  <si>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</si>
  <si>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</si>
  <si>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</si>
  <si>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</si>
  <si>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</si>
  <si>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</si>
  <si>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</si>
  <si>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</si>
  <si>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</si>
  <si>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</si>
  <si>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</si>
  <si>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</si>
  <si>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</si>
  <si>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</si>
  <si>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</si>
  <si>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</si>
  <si>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</si>
  <si>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</si>
  <si>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</si>
  <si>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</si>
  <si>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</si>
  <si>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</si>
  <si>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</si>
  <si>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</si>
  <si>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</si>
  <si>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</si>
  <si>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</si>
  <si>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</si>
  <si>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</si>
  <si>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</si>
  <si>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</si>
  <si>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</si>
  <si>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</si>
  <si>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</si>
  <si>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</si>
  <si>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</si>
  <si>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</si>
  <si>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</si>
  <si>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</si>
  <si>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</si>
  <si>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</si>
  <si>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</si>
  <si>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</si>
  <si>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</si>
  <si>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</si>
  <si>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</si>
  <si>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</si>
  <si>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</si>
  <si>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</si>
  <si>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</si>
  <si>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</si>
  <si>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</si>
  <si>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</si>
  <si>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</si>
  <si>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</si>
  <si>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</si>
  <si>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</si>
  <si>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</si>
  <si>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</si>
  <si>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</si>
  <si>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</si>
  <si>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</si>
  <si>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</si>
  <si>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</si>
  <si>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</si>
  <si>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</si>
  <si>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</si>
  <si>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</si>
  <si>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</si>
  <si>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</si>
  <si>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</si>
  <si>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</si>
  <si>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</si>
  <si>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</si>
  <si>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</si>
  <si>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</si>
  <si>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</si>
  <si>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</si>
  <si>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</si>
  <si>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</si>
  <si>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</si>
  <si>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</si>
  <si>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</si>
  <si>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</si>
  <si>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</si>
  <si>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</si>
  <si>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</si>
  <si>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</si>
  <si>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</si>
  <si>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</si>
  <si>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</si>
  <si>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</si>
  <si>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</si>
  <si>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</si>
  <si>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</si>
  <si>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</si>
  <si>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</si>
  <si>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</si>
  <si>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</si>
  <si>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</si>
  <si>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</si>
  <si>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</si>
  <si>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</si>
  <si>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</si>
  <si>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</si>
  <si>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</si>
  <si>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</si>
  <si>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</si>
  <si>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</si>
  <si>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</si>
  <si>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</si>
  <si>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</si>
  <si>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</si>
  <si>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</si>
  <si>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</si>
  <si>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</si>
  <si>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</si>
  <si>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</si>
  <si>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</si>
  <si>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</si>
  <si>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</si>
  <si>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</si>
  <si>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</si>
  <si>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</si>
  <si>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</si>
  <si>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</si>
  <si>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</si>
  <si>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</si>
  <si>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</si>
  <si>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</si>
  <si>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</si>
  <si>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</si>
  <si>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</si>
  <si>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</si>
  <si>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</si>
  <si>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</si>
  <si>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</si>
  <si>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</si>
  <si>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</si>
  <si>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</si>
  <si>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</si>
  <si>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</si>
  <si>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</si>
  <si>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</si>
  <si>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</si>
  <si>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</si>
  <si>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</si>
  <si>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</si>
  <si>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</si>
  <si>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</si>
  <si>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</si>
  <si>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</si>
  <si>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</si>
  <si>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</si>
  <si>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</si>
  <si>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</si>
  <si>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</si>
  <si>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</si>
  <si>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</si>
  <si>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</si>
  <si>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</si>
  <si>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</si>
  <si>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</si>
  <si>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</si>
  <si>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</si>
  <si>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</si>
  <si>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</si>
  <si>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</si>
  <si>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</si>
  <si>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</si>
  <si>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</si>
  <si>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</si>
  <si>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</si>
  <si>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</si>
  <si>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</si>
  <si>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</si>
  <si>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</si>
  <si>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</si>
  <si>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</si>
  <si>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</si>
  <si>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</si>
  <si>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</si>
  <si>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</si>
  <si>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</si>
  <si>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</si>
  <si>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</si>
  <si>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</si>
  <si>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</si>
  <si>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</si>
  <si>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</si>
  <si>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</si>
  <si>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</si>
  <si>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</si>
  <si>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</si>
  <si>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</si>
  <si>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</si>
  <si>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</si>
  <si>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</si>
  <si>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</si>
  <si>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</si>
  <si>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</si>
  <si>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</si>
  <si>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</si>
  <si>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</si>
  <si>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</si>
  <si>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</si>
  <si>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</si>
  <si>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</si>
  <si>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</si>
  <si>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</si>
  <si>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</si>
  <si>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</si>
  <si>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</si>
  <si>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</si>
  <si>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</si>
  <si>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</si>
  <si>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</si>
  <si>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</si>
  <si>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</si>
  <si>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</si>
  <si>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</si>
  <si>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</si>
  <si>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</si>
  <si>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</si>
  <si>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</si>
  <si>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</si>
  <si>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</si>
  <si>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</si>
  <si>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</si>
  <si>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</si>
  <si>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</si>
  <si>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</si>
  <si>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</si>
  <si>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</si>
  <si>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</si>
  <si>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</si>
  <si>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</si>
  <si>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</si>
  <si>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</si>
  <si>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</si>
  <si>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</si>
  <si>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</si>
  <si>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</si>
  <si>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</si>
  <si>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</si>
  <si>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</si>
  <si>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</si>
  <si>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</si>
  <si>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</si>
  <si>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</si>
  <si>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</si>
  <si>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</si>
  <si>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</si>
  <si>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</si>
  <si>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</si>
  <si>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</si>
  <si>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</si>
  <si>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</si>
  <si>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</si>
  <si>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</si>
  <si>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</si>
  <si>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</si>
  <si>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</si>
  <si>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</si>
  <si>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</si>
  <si>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</si>
  <si>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</si>
  <si>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</si>
  <si>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</si>
  <si>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</si>
  <si>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</si>
  <si>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</si>
  <si>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</si>
  <si>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</si>
  <si>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</si>
  <si>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</si>
  <si>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</si>
  <si>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</si>
  <si>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</si>
  <si>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</si>
  <si>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</si>
  <si>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</si>
  <si>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</si>
  <si>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</si>
  <si>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</si>
  <si>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</si>
  <si>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</si>
  <si>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</si>
  <si>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</si>
  <si>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</si>
  <si>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</si>
  <si>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</si>
  <si>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</si>
  <si>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</si>
  <si>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</si>
  <si>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</si>
  <si>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</si>
  <si>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</si>
  <si>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</si>
  <si>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</si>
  <si>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</si>
  <si>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</si>
  <si>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</si>
  <si>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</si>
  <si>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</si>
  <si>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</si>
  <si>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</si>
  <si>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</si>
  <si>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</si>
  <si>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</si>
  <si>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</si>
  <si>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</si>
  <si>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</si>
  <si>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</si>
  <si>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</si>
  <si>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</si>
  <si>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</si>
  <si>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</si>
  <si>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</si>
  <si>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</si>
  <si>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</si>
  <si>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</si>
  <si>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</si>
  <si>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</si>
  <si>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</si>
  <si>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</si>
  <si>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</si>
  <si>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</si>
  <si>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</si>
  <si>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</si>
  <si>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</si>
  <si>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</si>
  <si>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</si>
  <si>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</si>
  <si>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</si>
  <si>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</si>
  <si>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</si>
  <si>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</si>
  <si>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</si>
  <si>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</si>
  <si>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</si>
  <si>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</si>
  <si>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</si>
  <si>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</si>
  <si>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</si>
  <si>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</si>
  <si>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</si>
  <si>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</si>
  <si>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</si>
  <si>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</si>
  <si>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</si>
  <si>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</si>
  <si>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</si>
  <si>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</si>
  <si>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</si>
  <si>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</si>
  <si>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</si>
  <si>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</si>
  <si>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</si>
  <si>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</si>
  <si>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</si>
  <si>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</si>
  <si>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</si>
  <si>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</si>
  <si>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</si>
  <si>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</si>
  <si>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</si>
  <si>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</si>
  <si>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</si>
  <si>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</si>
  <si>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</si>
  <si>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</si>
  <si>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</si>
  <si>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</si>
  <si>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</si>
  <si>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</si>
  <si>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</si>
  <si>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</si>
  <si>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</si>
  <si>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</si>
  <si>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</si>
  <si>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</si>
  <si>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</si>
  <si>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</si>
  <si>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</si>
  <si>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</si>
  <si>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</si>
  <si>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</si>
  <si>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</si>
  <si>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</si>
  <si>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</si>
  <si>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</si>
  <si>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</si>
  <si>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</si>
  <si>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</si>
  <si>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</si>
  <si>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</si>
  <si>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</si>
  <si>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</si>
  <si>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</si>
  <si>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</si>
  <si>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</si>
  <si>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</si>
  <si>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</si>
  <si>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</si>
  <si>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</si>
  <si>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</si>
  <si>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</si>
  <si>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</si>
  <si>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</si>
  <si>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</si>
  <si>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</si>
  <si>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</si>
  <si>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</si>
  <si>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</si>
  <si>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</si>
  <si>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</si>
  <si>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</si>
  <si>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</si>
  <si>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</si>
  <si>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</si>
  <si>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</si>
  <si>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</si>
  <si>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</si>
  <si>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</si>
  <si>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</si>
  <si>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</si>
  <si>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</si>
  <si>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</si>
  <si>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</si>
  <si>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</si>
  <si>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</si>
  <si>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</si>
  <si>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</si>
  <si>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</si>
  <si>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</si>
  <si>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</si>
  <si>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</si>
  <si>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</si>
  <si>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</si>
  <si>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</si>
  <si>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</si>
  <si>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</si>
  <si>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</si>
  <si>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</si>
  <si>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</si>
  <si>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</si>
  <si>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</si>
  <si>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</si>
  <si>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</si>
  <si>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</si>
  <si>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</si>
  <si>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</si>
  <si>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</si>
  <si>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</si>
  <si>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</si>
  <si>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</si>
  <si>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</si>
  <si>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</si>
  <si>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</si>
  <si>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</si>
  <si>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</si>
  <si>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</si>
  <si>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</si>
  <si>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</si>
  <si>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</si>
  <si>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</si>
  <si>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</si>
  <si>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</si>
  <si>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</si>
  <si>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</si>
  <si>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</si>
  <si>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</si>
  <si>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</si>
  <si>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</si>
  <si>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</si>
  <si>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</si>
  <si>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</si>
  <si>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</si>
  <si>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</si>
  <si>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</si>
  <si>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</si>
  <si>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</si>
  <si>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</si>
  <si>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</si>
  <si>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</si>
  <si>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</si>
  <si>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</si>
  <si>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</si>
  <si>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</si>
  <si>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</si>
  <si>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</si>
  <si>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</si>
  <si>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</si>
  <si>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</si>
  <si>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</si>
  <si>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</si>
  <si>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</si>
  <si>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</si>
  <si>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</si>
  <si>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</si>
  <si>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</si>
  <si>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</si>
  <si>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</si>
  <si>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</si>
  <si>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</si>
  <si>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</si>
  <si>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</si>
  <si>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</si>
  <si>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</si>
  <si>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</si>
  <si>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</si>
  <si>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</si>
  <si>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</si>
  <si>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</si>
  <si>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</si>
  <si>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</si>
  <si>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</si>
  <si>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</si>
  <si>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</si>
  <si>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</si>
  <si>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</si>
  <si>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</si>
  <si>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</si>
  <si>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</si>
  <si>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</si>
  <si>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</si>
  <si>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</si>
  <si>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</si>
  <si>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</si>
  <si>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</si>
  <si>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</si>
  <si>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</si>
  <si>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</si>
  <si>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</si>
  <si>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</si>
  <si>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</si>
  <si>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</si>
  <si>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</si>
  <si>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</si>
  <si>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</si>
  <si>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</si>
  <si>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</si>
  <si>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</si>
  <si>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</si>
  <si>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</si>
  <si>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</si>
  <si>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</si>
  <si>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</si>
  <si>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</si>
  <si>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</si>
  <si>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</si>
  <si>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</si>
  <si>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</si>
  <si>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</si>
  <si>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</si>
  <si>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</si>
  <si>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</si>
  <si>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</si>
  <si>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</si>
  <si>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</si>
  <si>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</si>
  <si>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</si>
  <si>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</si>
  <si>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</si>
  <si>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</si>
  <si>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</si>
  <si>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</si>
  <si>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</si>
  <si>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</si>
  <si>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</si>
  <si>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</si>
  <si>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</si>
  <si>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</si>
  <si>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</si>
  <si>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</si>
  <si>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</si>
  <si>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</si>
  <si>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</si>
  <si>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</si>
  <si>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</si>
  <si>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</si>
  <si>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</si>
  <si>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</si>
  <si>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</si>
  <si>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</si>
  <si>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</si>
  <si>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</si>
  <si>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</si>
  <si>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</si>
  <si>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</si>
  <si>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</si>
  <si>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</si>
  <si>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</si>
  <si>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</si>
  <si>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</si>
  <si>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</si>
  <si>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</si>
  <si>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</si>
  <si>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</si>
  <si>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</si>
  <si>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</si>
  <si>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</si>
  <si>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</si>
  <si>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</si>
  <si>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</si>
  <si>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</si>
  <si>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</si>
  <si>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</si>
  <si>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</si>
  <si>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</si>
  <si>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</si>
  <si>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</si>
  <si>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</si>
  <si>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</si>
  <si>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</si>
  <si>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</si>
  <si>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</si>
  <si>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</si>
  <si>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</si>
  <si>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</si>
  <si>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</si>
  <si>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</si>
  <si>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</si>
  <si>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</si>
  <si>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</si>
  <si>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</si>
  <si>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</si>
  <si>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</si>
  <si>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</si>
  <si>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</si>
  <si>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</si>
  <si>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</si>
  <si>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</si>
  <si>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</si>
  <si>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</si>
  <si>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</si>
  <si>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</si>
  <si>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</si>
  <si>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</si>
  <si>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</si>
  <si>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</si>
  <si>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</si>
  <si>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</si>
  <si>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</si>
  <si>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</si>
  <si>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</si>
  <si>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</si>
  <si>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</si>
  <si>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</si>
  <si>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</si>
  <si>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</si>
  <si>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</si>
  <si>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</si>
  <si>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</si>
  <si>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</si>
  <si>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</si>
  <si>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</si>
  <si>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</si>
  <si>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</si>
  <si>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</si>
  <si>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</si>
  <si>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</si>
  <si>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</si>
  <si>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</si>
  <si>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</si>
  <si>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</si>
  <si>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</si>
  <si>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</si>
  <si>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</si>
  <si>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</si>
  <si>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</si>
  <si>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</si>
  <si>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</si>
  <si>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</si>
  <si>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</si>
  <si>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</si>
  <si>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</si>
  <si>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</si>
  <si>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</si>
  <si>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</si>
  <si>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</si>
  <si>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</si>
  <si>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</si>
  <si>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</si>
  <si>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</si>
  <si>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</si>
  <si>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</si>
  <si>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</si>
  <si>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</si>
  <si>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</si>
  <si>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</si>
  <si>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</si>
  <si>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</si>
  <si>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</si>
  <si>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</si>
  <si>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</si>
  <si>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</si>
  <si>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</si>
  <si>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</si>
  <si>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</si>
  <si>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</si>
  <si>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</si>
  <si>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</si>
  <si>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</si>
  <si>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</si>
  <si>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</si>
  <si>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</si>
  <si>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</si>
  <si>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</si>
  <si>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</si>
  <si>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</si>
  <si>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</si>
  <si>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</si>
  <si>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</si>
  <si>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</si>
  <si>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</si>
  <si>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</si>
  <si>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</si>
  <si>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</si>
  <si>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</si>
  <si>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</si>
  <si>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</si>
  <si>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</si>
  <si>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</si>
  <si>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</si>
  <si>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</si>
  <si>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</si>
  <si>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</si>
  <si>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</si>
  <si>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</si>
  <si>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</si>
  <si>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</si>
  <si>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</si>
  <si>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</si>
  <si>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</si>
  <si>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</si>
  <si>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</si>
  <si>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</si>
  <si>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</si>
  <si>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</si>
  <si>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</si>
  <si>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</si>
  <si>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</si>
  <si>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</si>
  <si>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</si>
  <si>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</si>
  <si>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</si>
  <si>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</si>
  <si>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</si>
  <si>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</si>
  <si>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</si>
  <si>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</si>
  <si>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</si>
  <si>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</si>
  <si>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</si>
  <si>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</si>
  <si>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</si>
  <si>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</si>
  <si>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</si>
  <si>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</si>
  <si>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</si>
  <si>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</si>
  <si>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</si>
  <si>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</si>
  <si>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</si>
  <si>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</si>
  <si>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</si>
  <si>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</si>
  <si>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</si>
  <si>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</si>
  <si>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</si>
  <si>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</si>
  <si>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</si>
  <si>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</si>
  <si>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</si>
  <si>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</si>
  <si>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</si>
  <si>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</si>
  <si>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</si>
  <si>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</si>
  <si>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</si>
  <si>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</si>
  <si>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</si>
  <si>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</si>
  <si>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</si>
  <si>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</si>
  <si>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</si>
  <si>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</si>
  <si>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</si>
  <si>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</si>
  <si>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</si>
  <si>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</si>
  <si>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</si>
  <si>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</si>
  <si>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</si>
  <si>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</si>
  <si>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</si>
  <si>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</si>
  <si>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</si>
  <si>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</si>
  <si>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</si>
  <si>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</si>
  <si>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</si>
  <si>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</si>
  <si>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</si>
  <si>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</si>
  <si>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</si>
  <si>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</si>
  <si>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</si>
  <si>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</si>
  <si>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</si>
  <si>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</si>
  <si>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</si>
  <si>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</si>
  <si>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</si>
  <si>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</si>
  <si>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</si>
  <si>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</si>
  <si>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</si>
  <si>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</si>
  <si>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</si>
  <si>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</si>
  <si>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</si>
  <si>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</si>
  <si>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</si>
  <si>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</si>
  <si>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</si>
  <si>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</si>
  <si>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</si>
  <si>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</si>
  <si>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</si>
  <si>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</si>
  <si>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</si>
  <si>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</si>
  <si>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</si>
  <si>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</si>
  <si>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</si>
  <si>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</si>
  <si>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</si>
  <si>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</si>
  <si>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</si>
  <si>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</si>
  <si>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</si>
  <si>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</si>
  <si>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</si>
  <si>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</si>
  <si>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</si>
  <si>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</si>
  <si>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</si>
  <si>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</si>
  <si>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</si>
  <si>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</si>
  <si>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</si>
  <si>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</si>
  <si>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</si>
  <si>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</si>
  <si>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</si>
  <si>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</si>
  <si>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</si>
  <si>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</si>
  <si>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</si>
  <si>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</si>
  <si>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</si>
  <si>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</si>
  <si>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</si>
  <si>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</si>
  <si>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</si>
  <si>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</si>
  <si>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</si>
  <si>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</si>
  <si>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</si>
  <si>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</si>
  <si>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</si>
  <si>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</si>
  <si>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</si>
  <si>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</si>
  <si>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</si>
  <si>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</si>
  <si>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</si>
  <si>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</si>
  <si>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</si>
  <si>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</si>
  <si>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</si>
  <si>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</si>
  <si>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</si>
  <si>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</si>
  <si>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</si>
  <si>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</si>
  <si>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</si>
  <si>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</si>
  <si>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</si>
  <si>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</si>
  <si>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</si>
  <si>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</si>
  <si>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</si>
  <si>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</si>
  <si>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</si>
  <si>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</si>
  <si>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</si>
  <si>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</si>
  <si>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</si>
  <si>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</si>
  <si>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</si>
  <si>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</si>
  <si>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</si>
  <si>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</si>
  <si>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</si>
  <si>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</si>
  <si>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</si>
  <si>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</si>
  <si>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</si>
  <si>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</si>
  <si>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</si>
  <si>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</si>
  <si>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</si>
  <si>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</si>
  <si>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</si>
  <si>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</si>
  <si>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</si>
  <si>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</si>
  <si>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</si>
  <si>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</si>
  <si>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</si>
  <si>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</si>
  <si>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</si>
  <si>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</si>
  <si>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</si>
  <si>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</si>
  <si>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</si>
  <si>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</si>
  <si>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</si>
  <si>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</si>
  <si>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</si>
  <si>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</si>
  <si>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</si>
  <si>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</si>
  <si>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</si>
  <si>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</si>
  <si>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</si>
  <si>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</si>
  <si>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</si>
  <si>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</si>
  <si>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</si>
  <si>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</si>
  <si>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</si>
  <si>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</si>
  <si>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</si>
  <si>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</si>
  <si>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</si>
  <si>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</si>
  <si>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</si>
  <si>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</si>
  <si>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</si>
  <si>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</si>
  <si>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</si>
  <si>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</si>
  <si>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</si>
  <si>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</si>
  <si>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</si>
  <si>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</si>
  <si>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</si>
  <si>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</si>
  <si>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</si>
  <si>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</si>
  <si>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</si>
  <si>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</si>
  <si>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</si>
  <si>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</si>
  <si>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</si>
  <si>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</si>
  <si>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</si>
  <si>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</si>
  <si>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</si>
  <si>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</si>
  <si>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</si>
  <si>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</si>
  <si>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</si>
  <si>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</si>
  <si>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</si>
  <si>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</si>
  <si>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</si>
  <si>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</si>
  <si>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</si>
  <si>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</si>
  <si>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</si>
  <si>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</si>
  <si>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</si>
  <si>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</si>
  <si>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</si>
  <si>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</si>
  <si>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</si>
  <si>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</si>
  <si>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</si>
  <si>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</si>
  <si>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</si>
  <si>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</si>
  <si>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</si>
  <si>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</si>
  <si>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</si>
  <si>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</si>
  <si>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</si>
  <si>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</si>
  <si>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</si>
  <si>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</si>
  <si>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</si>
  <si>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</si>
  <si>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</si>
  <si>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</si>
  <si>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</si>
  <si>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</si>
  <si>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</si>
  <si>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</si>
  <si>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</si>
  <si>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</si>
  <si>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</si>
  <si>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</si>
  <si>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</si>
  <si>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</si>
  <si>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</si>
  <si>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</si>
  <si>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</si>
  <si>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</si>
  <si>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</si>
  <si>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</si>
  <si>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</si>
  <si>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</si>
  <si>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</si>
  <si>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</si>
  <si>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</si>
  <si>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</si>
  <si>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</si>
  <si>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</si>
  <si>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</si>
  <si>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</si>
  <si>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</si>
  <si>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</si>
  <si>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</si>
  <si>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</si>
  <si>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</si>
  <si>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</si>
  <si>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</si>
  <si>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</si>
  <si>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</si>
  <si>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</si>
  <si>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</si>
  <si>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</si>
  <si>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</si>
  <si>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</si>
  <si>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</si>
  <si>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</si>
  <si>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</si>
  <si>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</si>
  <si>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</si>
  <si>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</si>
  <si>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</si>
  <si>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</si>
  <si>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</si>
  <si>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</si>
  <si>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</si>
  <si>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</si>
  <si>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</si>
  <si>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</si>
  <si>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</si>
  <si>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</si>
  <si>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</si>
  <si>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</si>
  <si>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</si>
  <si>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</si>
  <si>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</si>
  <si>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</si>
  <si>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</si>
  <si>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</si>
  <si>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</si>
  <si>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</si>
  <si>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</si>
  <si>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</si>
  <si>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</si>
  <si>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</si>
  <si>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</si>
  <si>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</si>
  <si>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</si>
  <si>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</si>
  <si>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</si>
  <si>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</si>
  <si>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</si>
  <si>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</si>
  <si>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</si>
  <si>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</si>
  <si>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</si>
  <si>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</si>
  <si>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</si>
  <si>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</si>
  <si>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</si>
  <si>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</si>
  <si>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</si>
  <si>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</si>
  <si>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</si>
  <si>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</si>
  <si>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</si>
  <si>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</si>
  <si>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</si>
  <si>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</si>
  <si>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</si>
  <si>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</si>
  <si>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</si>
  <si>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</si>
  <si>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</si>
  <si>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</si>
  <si>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</si>
  <si>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</si>
  <si>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</si>
  <si>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</si>
  <si>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</si>
  <si>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</si>
  <si>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</si>
  <si>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</si>
  <si>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</si>
  <si>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</si>
  <si>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</si>
  <si>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</si>
  <si>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</si>
  <si>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</si>
  <si>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</si>
  <si>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</si>
  <si>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</si>
  <si>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</si>
  <si>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</si>
  <si>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</si>
  <si>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</si>
  <si>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</si>
  <si>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</si>
  <si>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</si>
  <si>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</si>
  <si>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</si>
  <si>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</si>
  <si>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</si>
  <si>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</si>
  <si>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</si>
  <si>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</si>
  <si>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</si>
  <si>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</si>
  <si>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</si>
  <si>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</si>
  <si>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</si>
  <si>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</si>
  <si>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</si>
  <si>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</si>
  <si>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</si>
  <si>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</si>
  <si>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</si>
  <si>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</si>
  <si>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</si>
  <si>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</si>
  <si>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</si>
  <si>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</si>
  <si>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</si>
  <si>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</si>
  <si>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</si>
  <si>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</si>
  <si>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</si>
  <si>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</si>
  <si>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</si>
  <si>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</si>
  <si>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</si>
  <si>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</si>
  <si>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</si>
  <si>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</si>
  <si>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</si>
  <si>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</si>
  <si>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</si>
  <si>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</si>
  <si>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</si>
  <si>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</si>
  <si>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</si>
  <si>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</si>
  <si>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</si>
  <si>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</si>
  <si>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</si>
  <si>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</si>
  <si>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</si>
  <si>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</si>
  <si>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</si>
  <si>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</si>
  <si>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</si>
  <si>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</si>
  <si>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</si>
  <si>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</si>
  <si>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</si>
  <si>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</si>
  <si>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</si>
  <si>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</si>
  <si>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</si>
  <si>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</si>
  <si>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</si>
  <si>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</si>
  <si>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</si>
  <si>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</si>
  <si>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</si>
  <si>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</si>
  <si>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</si>
  <si>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</si>
  <si>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</si>
  <si>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</si>
  <si>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</si>
  <si>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</si>
  <si>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</si>
  <si>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</si>
  <si>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</si>
  <si>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</si>
  <si>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</si>
  <si>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</si>
  <si>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</si>
  <si>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</si>
  <si>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</si>
  <si>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</si>
  <si>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</si>
  <si>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</si>
  <si>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</si>
  <si>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</si>
  <si>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</si>
  <si>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</si>
  <si>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</si>
  <si>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</si>
  <si>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</si>
  <si>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</si>
  <si>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</si>
  <si>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</si>
  <si>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</si>
  <si>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</si>
  <si>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</si>
  <si>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</si>
  <si>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</si>
  <si>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</si>
  <si>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</si>
  <si>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</si>
  <si>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</si>
  <si>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</si>
  <si>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</si>
  <si>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</si>
  <si>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</si>
  <si>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</si>
  <si>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</si>
  <si>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</si>
  <si>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</si>
  <si>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</si>
  <si>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</si>
  <si>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</si>
  <si>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</si>
  <si>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</si>
  <si>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</si>
  <si>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</si>
  <si>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</si>
  <si>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</si>
  <si>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</si>
  <si>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</si>
  <si>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</si>
  <si>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</si>
  <si>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</si>
  <si>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</si>
  <si>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</si>
  <si>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</si>
  <si>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</si>
  <si>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</si>
  <si>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</si>
  <si>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</si>
  <si>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</si>
  <si>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</si>
  <si>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</si>
  <si>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</si>
  <si>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</si>
  <si>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</si>
  <si>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</si>
  <si>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</si>
  <si>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</si>
  <si>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</si>
  <si>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</si>
  <si>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</si>
  <si>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</si>
  <si>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</si>
  <si>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</si>
  <si>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</si>
  <si>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</si>
  <si>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</si>
  <si>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</si>
  <si>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</si>
  <si>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</si>
  <si>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</si>
  <si>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</si>
  <si>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</si>
  <si>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</si>
  <si>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</si>
  <si>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</si>
  <si>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</si>
  <si>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</si>
  <si>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</si>
  <si>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</si>
  <si>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</si>
  <si>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</si>
  <si>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</si>
  <si>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</si>
  <si>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</si>
  <si>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</si>
  <si>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</si>
  <si>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</si>
  <si>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</si>
  <si>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</si>
  <si>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</si>
  <si>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</si>
  <si>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</si>
  <si>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</si>
  <si>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</si>
  <si>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</si>
  <si>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</si>
  <si>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</si>
  <si>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</si>
  <si>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</si>
  <si>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</si>
  <si>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</si>
  <si>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</si>
  <si>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</si>
  <si>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</si>
  <si>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</si>
  <si>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</si>
  <si>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</si>
  <si>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</si>
  <si>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</si>
  <si>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</si>
  <si>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</si>
  <si>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</si>
  <si>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</si>
  <si>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</si>
  <si>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</si>
  <si>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</si>
  <si>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</si>
  <si>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</si>
  <si>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</si>
  <si>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</si>
  <si>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</si>
  <si>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</si>
  <si>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</si>
  <si>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</si>
  <si>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</si>
  <si>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</si>
  <si>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</si>
  <si>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</si>
  <si>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</si>
  <si>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</si>
  <si>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</si>
  <si>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</si>
  <si>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</si>
  <si>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</si>
  <si>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</si>
  <si>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</si>
  <si>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</si>
  <si>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</si>
  <si>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</si>
  <si>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</si>
  <si>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</si>
  <si>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</si>
  <si>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</si>
  <si>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</si>
  <si>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</si>
  <si>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</si>
  <si>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</si>
  <si>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</si>
  <si>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</si>
  <si>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</si>
  <si>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</si>
  <si>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</si>
  <si>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</si>
  <si>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</si>
  <si>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</si>
  <si>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</si>
  <si>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</si>
  <si>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</si>
  <si>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</si>
  <si>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</si>
  <si>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</si>
  <si>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</si>
  <si>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</si>
  <si>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</si>
  <si>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</si>
  <si>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</si>
  <si>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</si>
  <si>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</si>
  <si>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</si>
  <si>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</si>
  <si>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</si>
  <si>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</si>
  <si>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</si>
  <si>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</si>
  <si>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</si>
  <si>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</si>
  <si>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</si>
  <si>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</si>
  <si>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</si>
  <si>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</si>
  <si>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</si>
  <si>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</si>
  <si>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</si>
  <si>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</si>
  <si>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</si>
  <si>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</si>
  <si>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</si>
  <si>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</si>
  <si>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</si>
  <si>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</si>
  <si>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</si>
  <si>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</si>
  <si>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</si>
  <si>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</si>
  <si>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</si>
  <si>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</si>
  <si>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</si>
  <si>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</si>
  <si>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</si>
  <si>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</si>
  <si>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</si>
  <si>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</si>
  <si>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</si>
  <si>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</si>
  <si>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</si>
  <si>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</si>
  <si>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</si>
  <si>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</si>
  <si>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</si>
  <si>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</si>
  <si>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</si>
  <si>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</si>
  <si>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</si>
  <si>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</si>
  <si>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</si>
  <si>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</si>
  <si>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</si>
  <si>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</si>
  <si>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</si>
  <si>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</si>
  <si>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</si>
  <si>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</si>
  <si>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</si>
  <si>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</si>
  <si>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</si>
  <si>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</si>
  <si>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</si>
  <si>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</si>
  <si>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</si>
  <si>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</si>
  <si>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</si>
  <si>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</si>
  <si>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</si>
  <si>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</si>
  <si>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</si>
  <si>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</si>
  <si>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</si>
  <si>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</si>
  <si>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</si>
  <si>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</si>
  <si>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</si>
  <si>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</si>
  <si>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</si>
  <si>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</si>
  <si>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</si>
  <si>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</si>
  <si>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</si>
  <si>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</si>
  <si>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</si>
  <si>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</si>
  <si>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</si>
  <si>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</si>
  <si>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</si>
  <si>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</si>
  <si>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</si>
  <si>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</si>
  <si>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</si>
  <si>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</si>
  <si>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</si>
  <si>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</si>
  <si>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</si>
  <si>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</si>
  <si>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</si>
  <si>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</si>
  <si>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</si>
  <si>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</si>
  <si>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</si>
  <si>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</si>
  <si>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</si>
  <si>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</si>
  <si>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</si>
  <si>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</si>
  <si>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</si>
  <si>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</si>
  <si>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</si>
  <si>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</si>
  <si>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</si>
  <si>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</si>
  <si>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</si>
  <si>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</si>
  <si>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</si>
  <si>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</si>
  <si>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</si>
  <si>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</si>
  <si>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</si>
  <si>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</si>
  <si>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</si>
  <si>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</si>
  <si>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</si>
  <si>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</si>
  <si>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</si>
  <si>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</si>
  <si>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</si>
  <si>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</si>
  <si>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</si>
  <si>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</si>
  <si>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</si>
  <si>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</si>
  <si>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</si>
  <si>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</si>
  <si>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</si>
  <si>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</si>
  <si>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</si>
  <si>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</si>
  <si>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</si>
  <si>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</si>
  <si>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</si>
  <si>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</si>
  <si>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</si>
  <si>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</si>
  <si>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</si>
  <si>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</si>
  <si>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</si>
  <si>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</si>
  <si>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</si>
  <si>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</si>
  <si>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</si>
  <si>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</si>
  <si>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</si>
  <si>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</si>
  <si>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</si>
  <si>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</si>
  <si>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</si>
  <si>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</si>
  <si>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</si>
  <si>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</si>
  <si>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</si>
  <si>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</si>
  <si>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</si>
  <si>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</si>
  <si>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</si>
  <si>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</si>
  <si>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</si>
  <si>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</si>
  <si>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</si>
  <si>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</si>
  <si>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</si>
  <si>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</si>
  <si>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</si>
  <si>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</si>
  <si>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</si>
  <si>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</si>
  <si>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</si>
  <si>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</si>
  <si>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</si>
  <si>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</si>
  <si>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</si>
  <si>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</si>
  <si>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</si>
  <si>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</si>
  <si>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</si>
  <si>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</si>
  <si>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</si>
  <si>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</si>
  <si>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</si>
  <si>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</si>
  <si>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</si>
  <si>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</si>
  <si>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</si>
  <si>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</si>
  <si>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</si>
  <si>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</si>
  <si>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</si>
  <si>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</si>
  <si>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</si>
  <si>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</si>
  <si>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</si>
  <si>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</si>
  <si>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</si>
  <si>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</si>
  <si>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</si>
  <si>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</si>
  <si>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</si>
  <si>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</si>
  <si>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</si>
  <si>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</si>
  <si>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</si>
  <si>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</si>
  <si>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</si>
  <si>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</si>
  <si>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</si>
  <si>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</si>
  <si>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</si>
  <si>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</si>
  <si>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</si>
  <si>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</si>
  <si>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</si>
  <si>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</si>
  <si>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</si>
  <si>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</si>
  <si>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</si>
  <si>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</si>
  <si>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</si>
  <si>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</si>
  <si>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</si>
  <si>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</si>
  <si>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</si>
  <si>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</si>
  <si>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</si>
  <si>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</si>
  <si>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</si>
  <si>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</si>
  <si>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</si>
  <si>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</si>
  <si>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</si>
  <si>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</si>
  <si>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</si>
  <si>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</si>
  <si>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</si>
  <si>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</si>
  <si>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</si>
  <si>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</si>
  <si>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</si>
  <si>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</si>
  <si>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</si>
  <si>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</si>
  <si>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</si>
  <si>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</si>
  <si>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</si>
  <si>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</si>
  <si>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</si>
  <si>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</si>
  <si>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</si>
  <si>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</si>
  <si>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</si>
  <si>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</si>
  <si>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</si>
  <si>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</si>
  <si>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</si>
  <si>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</si>
  <si>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</si>
  <si>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</si>
  <si>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</si>
  <si>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</si>
  <si>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</si>
  <si>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</si>
  <si>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</si>
  <si>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</si>
  <si>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</si>
  <si>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</si>
  <si>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</si>
  <si>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</si>
  <si>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</si>
  <si>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</si>
  <si>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</si>
  <si>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</si>
  <si>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</si>
  <si>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</si>
  <si>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</si>
  <si>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</si>
  <si>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</si>
  <si>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</si>
  <si>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</si>
  <si>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</si>
  <si>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</si>
  <si>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</si>
  <si>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</si>
  <si>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</si>
  <si>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</si>
  <si>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</si>
  <si>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</si>
  <si>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</si>
  <si>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</si>
  <si>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</si>
  <si>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</si>
  <si>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</si>
  <si>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</si>
  <si>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</si>
  <si>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</si>
  <si>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</si>
  <si>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</si>
  <si>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</si>
  <si>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</si>
  <si>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</si>
  <si>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</si>
  <si>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</si>
  <si>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</si>
  <si>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</si>
  <si>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</si>
  <si>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</si>
  <si>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</si>
  <si>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</si>
  <si>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</si>
  <si>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</si>
  <si>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</si>
  <si>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</si>
  <si>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</si>
  <si>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</si>
  <si>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</si>
  <si>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</si>
  <si>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</si>
  <si>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</si>
  <si>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</si>
  <si>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</si>
  <si>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</si>
  <si>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</si>
  <si>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</si>
  <si>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</si>
  <si>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</si>
  <si>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</si>
  <si>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</si>
  <si>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</si>
  <si>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</si>
  <si>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</si>
  <si>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</si>
  <si>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</si>
  <si>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</si>
  <si>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</si>
  <si>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</si>
  <si>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</si>
  <si>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</si>
  <si>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</si>
  <si>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</si>
  <si>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</si>
  <si>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</si>
  <si>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</si>
  <si>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</si>
  <si>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</si>
  <si>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</si>
  <si>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</si>
  <si>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</si>
  <si>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</si>
  <si>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</si>
  <si>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</si>
  <si>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</si>
  <si>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</si>
  <si>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</si>
  <si>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</si>
  <si>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</si>
  <si>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</si>
  <si>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</si>
  <si>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</si>
  <si>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</si>
  <si>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</si>
  <si>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</si>
  <si>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</si>
  <si>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</si>
  <si>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</si>
  <si>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</si>
  <si>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</si>
  <si>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</si>
  <si>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</si>
  <si>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</si>
  <si>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</si>
  <si>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</si>
  <si>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</si>
  <si>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</si>
  <si>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</si>
  <si>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</si>
  <si>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</si>
  <si>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</si>
  <si>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</si>
  <si>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</si>
  <si>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</si>
  <si>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</si>
  <si>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</si>
  <si>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</si>
  <si>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</si>
  <si>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</si>
  <si>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</si>
  <si>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</si>
  <si>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</si>
  <si>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</si>
  <si>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</si>
  <si>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</si>
  <si>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</si>
  <si>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</si>
  <si>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</si>
  <si>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</si>
  <si>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</si>
  <si>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</si>
  <si>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</si>
  <si>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</si>
  <si>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</si>
  <si>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</si>
  <si>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</si>
  <si>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</si>
  <si>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</si>
  <si>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</si>
  <si>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</si>
  <si>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</si>
  <si>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</si>
  <si>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</si>
  <si>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</si>
  <si>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</si>
  <si>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</si>
  <si>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</si>
  <si>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</si>
  <si>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</si>
  <si>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</si>
  <si>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</si>
  <si>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</si>
  <si>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</si>
  <si>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</si>
  <si>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</si>
  <si>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</si>
  <si>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</si>
  <si>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</si>
  <si>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</si>
  <si>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</si>
  <si>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</si>
  <si>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</si>
  <si>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</si>
  <si>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</si>
  <si>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</si>
  <si>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</si>
  <si>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</si>
  <si>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</si>
  <si>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</si>
  <si>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</si>
  <si>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</si>
  <si>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</si>
  <si>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</si>
  <si>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</si>
  <si>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</si>
  <si>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</si>
  <si>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</si>
  <si>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</si>
  <si>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</si>
  <si>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</si>
  <si>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</si>
  <si>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</si>
  <si>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</si>
  <si>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</si>
  <si>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</si>
  <si>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</si>
  <si>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</si>
  <si>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</si>
  <si>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</si>
  <si>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</si>
  <si>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</si>
  <si>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</si>
  <si>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</si>
  <si>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</si>
  <si>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</si>
  <si>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</si>
  <si>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</si>
  <si>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</si>
  <si>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</si>
  <si>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</si>
  <si>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</si>
  <si>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</si>
  <si>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</si>
  <si>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</si>
  <si>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</si>
  <si>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</si>
  <si>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</si>
  <si>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</si>
  <si>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</si>
  <si>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</si>
  <si>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</si>
  <si>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</si>
  <si>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</si>
  <si>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</si>
  <si>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</si>
  <si>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</si>
  <si>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</si>
  <si>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</si>
  <si>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</si>
  <si>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</si>
  <si>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</si>
  <si>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</si>
  <si>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</si>
  <si>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</si>
  <si>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</si>
  <si>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</si>
  <si>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</si>
  <si>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</si>
  <si>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</si>
  <si>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</si>
  <si>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</si>
  <si>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</si>
  <si>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</si>
  <si>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</si>
  <si>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</si>
  <si>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</si>
  <si>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</si>
  <si>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</si>
  <si>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</si>
  <si>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</si>
  <si>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</si>
  <si>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</si>
  <si>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</si>
  <si>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</si>
  <si>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</si>
  <si>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</si>
  <si>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</si>
  <si>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</si>
  <si>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</si>
  <si>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</si>
  <si>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</si>
  <si>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</si>
  <si>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</si>
  <si>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</si>
  <si>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</si>
  <si>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</si>
  <si>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</si>
  <si>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</si>
  <si>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</si>
  <si>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</si>
  <si>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</si>
  <si>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</si>
  <si>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</si>
  <si>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</si>
  <si>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</si>
  <si>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</si>
  <si>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</si>
  <si>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</si>
  <si>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</si>
  <si>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</si>
  <si>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</si>
  <si>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</si>
  <si>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</si>
  <si>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</si>
  <si>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</si>
  <si>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</si>
  <si>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</si>
  <si>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</si>
  <si>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</si>
  <si>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</si>
  <si>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</si>
  <si>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</si>
  <si>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</si>
  <si>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</si>
  <si>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</si>
  <si>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</si>
  <si>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</si>
  <si>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</si>
  <si>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</si>
  <si>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</si>
  <si>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</si>
  <si>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</si>
  <si>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</si>
  <si>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</si>
  <si>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</si>
  <si>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</si>
  <si>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</si>
  <si>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</si>
  <si>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</si>
  <si>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</si>
  <si>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</si>
  <si>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</si>
  <si>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</si>
  <si>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</si>
  <si>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</si>
  <si>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</si>
  <si>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</si>
  <si>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</si>
  <si>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</si>
  <si>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</si>
  <si>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</si>
  <si>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</si>
  <si>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</si>
  <si>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</si>
  <si>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</si>
  <si>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</si>
  <si>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</si>
  <si>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</si>
  <si>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</si>
  <si>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</si>
  <si>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</si>
  <si>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</si>
  <si>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</si>
  <si>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</si>
  <si>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</si>
  <si>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</si>
  <si>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</si>
  <si>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</si>
  <si>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</si>
  <si>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</si>
  <si>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</si>
  <si>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</si>
  <si>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</si>
  <si>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</si>
  <si>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</si>
  <si>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</si>
  <si>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</si>
  <si>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</si>
  <si>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</si>
  <si>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</si>
  <si>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</si>
  <si>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</si>
  <si>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</si>
  <si>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</si>
  <si>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</si>
  <si>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</si>
  <si>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</si>
  <si>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</si>
  <si>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</si>
  <si>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</si>
  <si>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</si>
  <si>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</si>
  <si>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</si>
  <si>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</si>
  <si>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</si>
  <si>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</si>
  <si>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</si>
  <si>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</si>
  <si>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</si>
  <si>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</si>
  <si>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</si>
  <si>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</si>
  <si>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</si>
  <si>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</si>
  <si>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</si>
  <si>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</si>
  <si>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</si>
  <si>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</si>
  <si>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</si>
  <si>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</si>
  <si>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</si>
  <si>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</si>
  <si>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</si>
  <si>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</si>
  <si>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</si>
  <si>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</si>
  <si>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</si>
  <si>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</si>
  <si>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</si>
  <si>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</si>
  <si>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</si>
  <si>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</si>
  <si>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</si>
  <si>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</si>
  <si>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</si>
  <si>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</si>
  <si>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</si>
  <si>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</si>
  <si>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</si>
  <si>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</si>
  <si>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</si>
  <si>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</si>
  <si>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</si>
  <si>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</si>
  <si>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</si>
  <si>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</si>
  <si>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</si>
  <si>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</si>
  <si>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</si>
  <si>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</si>
  <si>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</si>
  <si>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</si>
  <si>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</si>
  <si>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</si>
  <si>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</si>
  <si>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</si>
  <si>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</si>
  <si>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</si>
  <si>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</si>
  <si>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</si>
  <si>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</si>
  <si>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</si>
  <si>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</si>
  <si>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</si>
  <si>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</si>
  <si>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</si>
  <si>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</si>
  <si>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</si>
  <si>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</si>
  <si>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</si>
  <si>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</si>
  <si>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</si>
  <si>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</si>
  <si>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</si>
  <si>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</si>
  <si>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</si>
  <si>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</si>
  <si>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</si>
  <si>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</si>
  <si>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</si>
  <si>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</si>
  <si>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</si>
  <si>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</si>
  <si>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</si>
  <si>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</si>
  <si>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</si>
  <si>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</si>
  <si>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</si>
  <si>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</si>
  <si>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</si>
  <si>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</si>
  <si>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</si>
  <si>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</si>
  <si>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</si>
  <si>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</si>
  <si>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</si>
  <si>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</si>
  <si>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</si>
  <si>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</si>
  <si>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</si>
  <si>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</si>
  <si>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</si>
  <si>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</si>
  <si>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</si>
  <si>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</si>
  <si>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</si>
  <si>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</si>
  <si>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</si>
  <si>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</si>
  <si>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</si>
  <si>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</si>
  <si>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</si>
  <si>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</si>
  <si>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</si>
  <si>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</si>
  <si>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</si>
  <si>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</si>
  <si>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</si>
  <si>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</si>
  <si>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</si>
  <si>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</si>
  <si>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</si>
  <si>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</si>
  <si>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</si>
  <si>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</si>
  <si>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</si>
  <si>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</si>
  <si>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</si>
  <si>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</si>
  <si>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</si>
  <si>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</si>
  <si>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</si>
  <si>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</si>
  <si>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</si>
  <si>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</si>
  <si>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</si>
  <si>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</si>
  <si>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</si>
  <si>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</si>
  <si>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</si>
  <si>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</si>
  <si>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</si>
  <si>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</si>
  <si>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</si>
  <si>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</si>
  <si>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</si>
  <si>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</si>
  <si>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</si>
  <si>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</si>
  <si>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</si>
  <si>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</si>
  <si>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</si>
  <si>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</si>
  <si>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</si>
  <si>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</si>
  <si>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</si>
  <si>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</si>
  <si>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</si>
  <si>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</si>
  <si>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</si>
  <si>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</si>
  <si>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</si>
  <si>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</si>
  <si>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</si>
  <si>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</si>
  <si>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</si>
  <si>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</si>
  <si>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</si>
  <si>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</si>
  <si>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</si>
  <si>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</si>
  <si>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</si>
  <si>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</si>
  <si>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</si>
  <si>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</si>
  <si>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</si>
  <si>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</si>
  <si>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</si>
  <si>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</si>
  <si>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</si>
  <si>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</si>
  <si>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</si>
  <si>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</si>
  <si>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</si>
  <si>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</si>
  <si>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</si>
  <si>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</si>
  <si>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</si>
  <si>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</si>
  <si>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</si>
  <si>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</si>
  <si>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</si>
  <si>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</si>
  <si>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</si>
  <si>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</si>
  <si>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</si>
  <si>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</si>
  <si>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</si>
  <si>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</si>
  <si>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</si>
  <si>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</si>
  <si>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</si>
  <si>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</si>
  <si>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</si>
  <si>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</si>
  <si>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</si>
  <si>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</si>
  <si>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</si>
  <si>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</si>
  <si>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</si>
  <si>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</si>
  <si>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</si>
  <si>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</si>
  <si>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</si>
  <si>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</si>
  <si>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</si>
  <si>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</si>
  <si>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</si>
  <si>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</si>
  <si>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</si>
  <si>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</si>
  <si>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</si>
  <si>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</si>
  <si>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</si>
  <si>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</si>
  <si>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</si>
  <si>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</si>
  <si>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</si>
  <si>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</si>
  <si>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</si>
  <si>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</si>
  <si>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</si>
  <si>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</si>
  <si>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</si>
  <si>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</si>
  <si>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</si>
  <si>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</si>
  <si>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</si>
  <si>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</si>
  <si>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</si>
  <si>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</si>
  <si>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</si>
  <si>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</si>
  <si>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</si>
  <si>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</si>
  <si>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</si>
  <si>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</si>
  <si>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</si>
  <si>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</si>
  <si>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</si>
  <si>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</si>
  <si>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</si>
  <si>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</si>
  <si>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</si>
  <si>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</si>
  <si>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</si>
  <si>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</si>
  <si>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</si>
  <si>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</si>
  <si>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</si>
  <si>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</si>
  <si>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</si>
  <si>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</si>
  <si>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</si>
  <si>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</si>
  <si>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</si>
  <si>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</si>
  <si>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</si>
  <si>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</si>
  <si>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</si>
  <si>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</si>
  <si>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</si>
  <si>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</si>
  <si>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</si>
  <si>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</si>
  <si>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</si>
  <si>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</si>
  <si>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</si>
  <si>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</si>
  <si>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</si>
  <si>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</si>
  <si>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</si>
  <si>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</si>
  <si>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</si>
  <si>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</si>
  <si>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</si>
  <si>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</si>
  <si>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</si>
  <si>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</si>
  <si>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</si>
  <si>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</si>
  <si>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</si>
  <si>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</si>
  <si>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</si>
  <si>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</si>
  <si>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</si>
  <si>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</si>
  <si>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</si>
  <si>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</si>
  <si>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</si>
  <si>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</si>
  <si>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</si>
  <si>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</si>
  <si>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</si>
  <si>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</si>
  <si>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</si>
  <si>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</si>
  <si>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</si>
  <si>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</si>
  <si>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</si>
  <si>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</si>
  <si>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</si>
  <si>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</si>
  <si>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</si>
  <si>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</si>
  <si>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</si>
  <si>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</si>
  <si>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</si>
  <si>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</si>
  <si>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</si>
  <si>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</si>
  <si>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</si>
  <si>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</si>
  <si>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</si>
  <si>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</si>
  <si>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</si>
  <si>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</si>
  <si>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</si>
  <si>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</si>
  <si>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</si>
  <si>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</si>
  <si>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</si>
  <si>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</si>
  <si>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</si>
  <si>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</si>
  <si>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</si>
  <si>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</si>
  <si>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</si>
  <si>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</si>
  <si>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</si>
  <si>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</si>
  <si>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</si>
  <si>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</si>
  <si>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</si>
  <si>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</si>
  <si>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</si>
  <si>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</si>
  <si>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</si>
  <si>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</si>
  <si>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</si>
  <si>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</si>
  <si>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</si>
  <si>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</si>
  <si>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</si>
  <si>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</si>
  <si>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</si>
  <si>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</si>
  <si>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</si>
  <si>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</si>
  <si>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</si>
  <si>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</si>
  <si>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</si>
  <si>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</si>
  <si>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</si>
  <si>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</si>
  <si>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</si>
  <si>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</si>
  <si>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</si>
  <si>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</si>
  <si>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</si>
  <si>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</si>
  <si>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</si>
  <si>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</si>
  <si>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</si>
  <si>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</si>
  <si>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</si>
  <si>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</si>
  <si>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</si>
  <si>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</si>
  <si>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</si>
  <si>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</si>
  <si>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</si>
  <si>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</si>
  <si>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</si>
  <si>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</si>
  <si>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</si>
  <si>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</si>
  <si>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</si>
  <si>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</si>
  <si>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</si>
  <si>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</si>
  <si>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</si>
  <si>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</si>
  <si>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</si>
  <si>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</si>
  <si>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</si>
  <si>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</si>
  <si>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</si>
  <si>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</si>
  <si>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</si>
  <si>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</si>
  <si>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</si>
  <si>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</si>
  <si>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</si>
  <si>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</si>
  <si>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</si>
  <si>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</si>
  <si>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</si>
  <si>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</si>
  <si>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</si>
  <si>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</si>
  <si>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</si>
  <si>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</si>
  <si>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</si>
  <si>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</si>
  <si>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</si>
  <si>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</si>
  <si>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</si>
  <si>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</si>
  <si>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</si>
  <si>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</si>
  <si>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</si>
  <si>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</si>
  <si>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</si>
  <si>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</si>
  <si>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</si>
  <si>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</si>
  <si>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</si>
  <si>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</si>
  <si>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</si>
  <si>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</si>
  <si>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</si>
  <si>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</si>
  <si>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</si>
  <si>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</si>
  <si>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</si>
  <si>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</si>
  <si>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</si>
  <si>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</si>
  <si>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</si>
  <si>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</si>
  <si>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</si>
  <si>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</si>
  <si>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</si>
  <si>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</si>
  <si>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</si>
  <si>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</si>
  <si>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</si>
  <si>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</si>
  <si>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</si>
  <si>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</si>
  <si>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</si>
  <si>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</si>
  <si>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</si>
  <si>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</si>
  <si>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</si>
  <si>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</si>
  <si>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</si>
  <si>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</si>
  <si>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</si>
  <si>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</si>
  <si>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</si>
  <si>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</si>
  <si>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</si>
  <si>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</si>
  <si>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</si>
  <si>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</si>
  <si>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</si>
  <si>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</si>
  <si>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</si>
  <si>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</si>
  <si>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</si>
  <si>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</si>
  <si>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</si>
  <si>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</si>
  <si>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</si>
  <si>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</si>
  <si>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</si>
  <si>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</si>
  <si>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</si>
  <si>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</si>
  <si>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</si>
  <si>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</si>
  <si>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</si>
  <si>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</si>
  <si>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</si>
  <si>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</si>
  <si>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</si>
  <si>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</si>
  <si>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</si>
  <si>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</si>
  <si>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</si>
  <si>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</si>
  <si>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</si>
  <si>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</si>
  <si>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</si>
  <si>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</si>
  <si>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</si>
  <si>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</si>
  <si>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</si>
  <si>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</si>
  <si>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</si>
  <si>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</si>
  <si>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</si>
  <si>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</si>
  <si>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</si>
  <si>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</si>
  <si>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</si>
  <si>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</si>
  <si>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</si>
  <si>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</si>
  <si>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</si>
  <si>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</si>
  <si>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</si>
  <si>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</si>
  <si>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</si>
  <si>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</si>
  <si>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</si>
  <si>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</si>
  <si>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</si>
  <si>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</si>
  <si>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</si>
  <si>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</si>
  <si>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</si>
  <si>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</si>
  <si>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</si>
  <si>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</si>
  <si>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</si>
  <si>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</si>
  <si>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</si>
  <si>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</si>
  <si>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</si>
  <si>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</si>
  <si>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</si>
  <si>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</si>
  <si>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</si>
  <si>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</si>
  <si>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</si>
  <si>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</si>
  <si>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</si>
  <si>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</si>
  <si>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</si>
  <si>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</si>
  <si>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</si>
  <si>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</si>
  <si>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</si>
  <si>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</si>
  <si>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</si>
  <si>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</si>
  <si>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</si>
  <si>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</si>
  <si>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</si>
  <si>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</si>
  <si>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</si>
  <si>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</si>
  <si>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</si>
  <si>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</si>
  <si>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</si>
  <si>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</si>
  <si>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</si>
  <si>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</si>
  <si>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</si>
  <si>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</si>
  <si>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</si>
  <si>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</si>
  <si>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</si>
  <si>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</si>
  <si>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</si>
  <si>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</si>
  <si>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</si>
  <si>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</si>
  <si>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</si>
  <si>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</si>
  <si>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</si>
  <si>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</si>
  <si>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</si>
  <si>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</si>
  <si>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</si>
  <si>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</si>
  <si>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</si>
  <si>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</si>
  <si>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</si>
  <si>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</si>
  <si>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</si>
  <si>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</si>
  <si>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</si>
  <si>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</si>
  <si>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</si>
  <si>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</si>
  <si>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</si>
  <si>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</si>
  <si>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</si>
  <si>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</si>
  <si>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</si>
  <si>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</si>
  <si>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</si>
  <si>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</si>
  <si>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</si>
  <si>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</si>
  <si>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</si>
  <si>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</si>
  <si>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</si>
  <si>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</si>
  <si>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</si>
  <si>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</si>
  <si>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</si>
  <si>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</si>
  <si>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</si>
  <si>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</si>
  <si>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</si>
  <si>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</si>
  <si>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</si>
  <si>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</si>
  <si>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</si>
  <si>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</si>
  <si>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</si>
  <si>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</si>
  <si>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</si>
  <si>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</si>
  <si>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</si>
  <si>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</si>
  <si>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</si>
  <si>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</si>
  <si>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</si>
  <si>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</si>
  <si>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</si>
  <si>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</si>
  <si>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</si>
  <si>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</si>
  <si>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</si>
  <si>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</si>
  <si>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</si>
  <si>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</si>
  <si>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</si>
  <si>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</si>
  <si>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</si>
  <si>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</si>
  <si>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</si>
  <si>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</si>
  <si>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</si>
  <si>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</si>
  <si>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</si>
  <si>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</si>
  <si>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</si>
  <si>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</si>
  <si>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</si>
  <si>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</si>
  <si>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</si>
  <si>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</si>
  <si>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</si>
  <si>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</si>
  <si>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</si>
  <si>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</si>
  <si>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</si>
  <si>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</si>
  <si>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</si>
  <si>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</si>
  <si>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</si>
  <si>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</si>
  <si>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</si>
  <si>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</si>
  <si>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</si>
  <si>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</si>
  <si>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</si>
  <si>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</si>
  <si>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</si>
  <si>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</si>
  <si>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</si>
  <si>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</si>
  <si>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</si>
  <si>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</si>
  <si>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</si>
  <si>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</si>
  <si>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</si>
  <si>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</si>
  <si>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</si>
  <si>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</si>
  <si>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</si>
  <si>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</si>
  <si>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</si>
  <si>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</si>
  <si>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</si>
  <si>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</si>
  <si>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</si>
  <si>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</si>
  <si>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</si>
  <si>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</si>
  <si>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</si>
  <si>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</si>
  <si>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</si>
  <si>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</si>
  <si>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</si>
  <si>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</si>
  <si>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</si>
  <si>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</si>
  <si>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</si>
  <si>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</si>
  <si>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</si>
  <si>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</si>
  <si>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</si>
  <si>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</si>
  <si>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</si>
  <si>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</si>
  <si>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</si>
  <si>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</si>
  <si>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</si>
  <si>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</si>
  <si>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</si>
  <si>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</si>
  <si>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</si>
  <si>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</si>
  <si>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</si>
  <si>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</si>
  <si>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</si>
  <si>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</si>
  <si>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</si>
  <si>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</si>
  <si>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</si>
  <si>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</si>
  <si>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</si>
  <si>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</si>
  <si>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</si>
  <si>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</si>
  <si>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</si>
  <si>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</si>
  <si>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</si>
  <si>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</si>
  <si>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</si>
  <si>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</si>
  <si>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</si>
  <si>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</si>
  <si>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</si>
  <si>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</si>
  <si>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</si>
  <si>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</si>
  <si>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</si>
  <si>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</si>
  <si>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</si>
  <si>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</si>
  <si>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</si>
  <si>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</si>
  <si>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</si>
  <si>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</si>
  <si>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</si>
  <si>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</si>
  <si>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</si>
  <si>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</si>
  <si>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</si>
  <si>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</si>
  <si>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</si>
  <si>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</si>
  <si>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</si>
  <si>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</si>
  <si>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</si>
  <si>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</si>
  <si>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</si>
  <si>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</si>
  <si>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</si>
  <si>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</si>
  <si>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</si>
  <si>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</si>
  <si>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</si>
  <si>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</si>
  <si>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</si>
  <si>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</si>
  <si>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</si>
  <si>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</si>
  <si>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</si>
  <si>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</si>
  <si>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</si>
  <si>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</si>
  <si>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</si>
  <si>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</si>
  <si>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</si>
  <si>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</si>
  <si>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</si>
  <si>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</si>
  <si>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</si>
  <si>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</si>
  <si>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</si>
  <si>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</si>
  <si>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</si>
  <si>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</si>
  <si>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</si>
  <si>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</si>
  <si>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</si>
  <si>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</si>
  <si>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</si>
  <si>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</si>
  <si>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</si>
  <si>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</si>
  <si>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</si>
  <si>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</si>
  <si>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</si>
  <si>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</si>
  <si>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</si>
  <si>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</si>
  <si>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</si>
  <si>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</si>
  <si>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</si>
  <si>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</si>
  <si>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</si>
  <si>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</si>
  <si>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</si>
  <si>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</si>
  <si>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</si>
  <si>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</si>
  <si>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</si>
  <si>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</si>
  <si>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</si>
  <si>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</si>
  <si>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</si>
  <si>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</si>
  <si>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</si>
  <si>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</si>
  <si>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</si>
  <si>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</si>
  <si>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</si>
  <si>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</si>
  <si>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</si>
  <si>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</si>
  <si>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</si>
  <si>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</si>
  <si>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</si>
  <si>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</si>
  <si>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</si>
  <si>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</si>
  <si>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</si>
  <si>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</si>
  <si>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</si>
  <si>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</si>
  <si>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</si>
  <si>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</si>
  <si>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</si>
  <si>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</si>
  <si>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</si>
  <si>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</si>
  <si>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</si>
  <si>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</si>
  <si>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</si>
  <si>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</si>
  <si>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</si>
  <si>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</si>
  <si>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</si>
  <si>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</si>
  <si>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</si>
  <si>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</si>
  <si>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</si>
  <si>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</si>
  <si>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</si>
  <si>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</si>
  <si>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</si>
  <si>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</si>
  <si>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</si>
  <si>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</si>
  <si>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</si>
  <si>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</si>
  <si>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</si>
  <si>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</si>
  <si>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</si>
  <si>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</si>
  <si>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</si>
  <si>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</si>
  <si>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</si>
  <si>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</si>
  <si>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</si>
  <si>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</si>
  <si>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</si>
  <si>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</si>
  <si>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</si>
  <si>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</si>
  <si>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</si>
  <si>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</si>
  <si>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</si>
  <si>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</si>
  <si>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</si>
  <si>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</si>
  <si>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</si>
  <si>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</si>
  <si>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</si>
  <si>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</si>
  <si>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</si>
  <si>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</si>
  <si>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</si>
  <si>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</si>
  <si>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</si>
  <si>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</si>
  <si>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</si>
  <si>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</si>
  <si>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</si>
  <si>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</si>
  <si>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</si>
  <si>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</si>
  <si>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</si>
  <si>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</si>
  <si>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</si>
  <si>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</si>
  <si>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</si>
  <si>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</si>
  <si>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</si>
  <si>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</si>
  <si>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</si>
  <si>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</si>
  <si>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</si>
  <si>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</si>
  <si>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</si>
  <si>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</si>
  <si>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</si>
  <si>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</si>
  <si>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</si>
  <si>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</si>
  <si>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</si>
  <si>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</si>
  <si>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</si>
  <si>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</si>
  <si>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</si>
  <si>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</si>
  <si>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</si>
  <si>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</si>
  <si>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</si>
  <si>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</si>
  <si>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</si>
  <si>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</si>
  <si>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</si>
  <si>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</si>
  <si>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</si>
  <si>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</si>
  <si>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</si>
  <si>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</si>
  <si>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</si>
  <si>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</si>
  <si>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</si>
  <si>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</si>
  <si>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</si>
  <si>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</si>
  <si>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</si>
  <si>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</si>
  <si>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</si>
  <si>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</si>
  <si>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</si>
  <si>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</si>
  <si>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</si>
  <si>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</si>
  <si>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</si>
  <si>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</si>
  <si>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</si>
  <si>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</si>
  <si>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</si>
  <si>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</si>
  <si>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</si>
  <si>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</si>
  <si>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</si>
  <si>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</si>
  <si>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</si>
  <si>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</si>
  <si>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</si>
  <si>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</si>
  <si>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</si>
  <si>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</si>
  <si>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</si>
  <si>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</si>
  <si>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</si>
  <si>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</si>
  <si>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</si>
  <si>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</si>
  <si>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</si>
  <si>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</si>
  <si>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</si>
  <si>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</si>
  <si>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</si>
  <si>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</si>
  <si>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</si>
  <si>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</si>
  <si>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</si>
  <si>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</si>
  <si>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</si>
  <si>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</si>
  <si>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</si>
  <si>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</si>
  <si>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</si>
  <si>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</si>
  <si>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</si>
  <si>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</si>
  <si>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</si>
  <si>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</si>
  <si>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</si>
  <si>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</si>
  <si>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</si>
  <si>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</si>
  <si>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</si>
  <si>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</si>
  <si>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</si>
  <si>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</si>
  <si>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</si>
  <si>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</si>
  <si>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</si>
  <si>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</si>
  <si>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</si>
  <si>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</si>
  <si>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</si>
  <si>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</si>
  <si>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</si>
  <si>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</si>
  <si>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</si>
  <si>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</si>
  <si>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</si>
  <si>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</si>
  <si>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</si>
  <si>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</si>
  <si>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</si>
  <si>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</si>
  <si>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</si>
  <si>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</si>
  <si>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</si>
  <si>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</si>
  <si>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</si>
  <si>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</si>
  <si>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</si>
  <si>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</si>
  <si>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</si>
  <si>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</si>
  <si>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</si>
  <si>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</si>
  <si>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</si>
  <si>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</si>
  <si>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</si>
  <si>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</si>
  <si>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</si>
  <si>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</si>
  <si>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</si>
  <si>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</si>
  <si>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</si>
  <si>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</si>
  <si>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</si>
  <si>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</si>
  <si>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</si>
  <si>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</si>
  <si>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</si>
  <si>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</si>
  <si>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</si>
  <si>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</si>
  <si>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</si>
  <si>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</si>
  <si>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</si>
  <si>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</si>
  <si>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</si>
  <si>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</si>
  <si>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</si>
  <si>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</si>
  <si>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</si>
  <si>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</si>
  <si>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</si>
  <si>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</si>
  <si>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</si>
  <si>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</si>
  <si>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</si>
  <si>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</si>
  <si>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</si>
  <si>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</si>
  <si>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</si>
  <si>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</si>
  <si>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</si>
  <si>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</si>
  <si>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</si>
  <si>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</si>
  <si>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</si>
  <si>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</si>
  <si>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</si>
  <si>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</si>
  <si>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</si>
  <si>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</si>
  <si>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</si>
  <si>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</si>
  <si>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</si>
  <si>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</si>
  <si>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</si>
  <si>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</si>
  <si>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</si>
  <si>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</si>
  <si>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</si>
  <si>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</si>
  <si>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</si>
  <si>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</si>
  <si>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</si>
  <si>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</si>
  <si>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</si>
  <si>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</si>
  <si>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</si>
  <si>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</si>
  <si>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</si>
  <si>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</si>
  <si>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</si>
  <si>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</si>
  <si>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</si>
  <si>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</si>
  <si>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</si>
  <si>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</si>
  <si>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</si>
  <si>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</si>
  <si>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</si>
  <si>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</si>
  <si>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</si>
  <si>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</si>
  <si>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</si>
  <si>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</si>
  <si>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</si>
  <si>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</si>
  <si>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</si>
  <si>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</si>
  <si>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</si>
  <si>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</si>
  <si>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</si>
  <si>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</si>
  <si>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</si>
  <si>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</si>
  <si>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</si>
  <si>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</si>
  <si>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</si>
  <si>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</si>
  <si>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</si>
  <si>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</si>
  <si>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</si>
  <si>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</si>
  <si>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</si>
  <si>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</si>
  <si>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</si>
  <si>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</si>
  <si>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</si>
  <si>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</si>
  <si>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</si>
  <si>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</si>
  <si>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</si>
  <si>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</si>
  <si>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</si>
  <si>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</si>
  <si>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</si>
  <si>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</si>
  <si>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</si>
  <si>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</si>
  <si>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</si>
  <si>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</si>
  <si>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</si>
  <si>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</si>
  <si>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</si>
  <si>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</si>
  <si>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</si>
  <si>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</si>
  <si>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</si>
  <si>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</si>
  <si>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</si>
  <si>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</si>
  <si>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</si>
  <si>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</si>
  <si>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</si>
  <si>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</si>
  <si>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</si>
  <si>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</si>
  <si>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</si>
  <si>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</si>
  <si>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</si>
  <si>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</si>
  <si>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</si>
  <si>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</si>
  <si>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</si>
  <si>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</si>
  <si>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</si>
  <si>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</si>
  <si>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</si>
  <si>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</si>
  <si>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</si>
  <si>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</si>
  <si>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</si>
  <si>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</si>
  <si>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</si>
  <si>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</si>
  <si>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</si>
  <si>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</si>
  <si>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</si>
  <si>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</si>
  <si>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</si>
  <si>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</si>
  <si>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</si>
  <si>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</si>
  <si>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</si>
  <si>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</si>
  <si>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</si>
  <si>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</si>
  <si>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</si>
  <si>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</si>
  <si>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</si>
  <si>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</si>
  <si>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</si>
  <si>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</si>
  <si>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</si>
  <si>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</si>
  <si>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</si>
  <si>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</si>
  <si>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</si>
  <si>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</si>
  <si>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</si>
  <si>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</si>
  <si>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</si>
  <si>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</si>
  <si>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</si>
  <si>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</si>
  <si>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</si>
  <si>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</si>
  <si>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</si>
  <si>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</si>
  <si>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</si>
  <si>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</si>
  <si>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</si>
  <si>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</si>
  <si>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</si>
  <si>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</si>
  <si>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</si>
  <si>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</si>
  <si>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</si>
  <si>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</si>
  <si>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</si>
  <si>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</si>
  <si>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</si>
  <si>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</si>
  <si>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</si>
  <si>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</si>
  <si>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</si>
  <si>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</si>
  <si>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</si>
  <si>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</si>
  <si>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</si>
  <si>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</si>
  <si>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</si>
  <si>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</si>
  <si>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</si>
  <si>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</si>
  <si>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</si>
  <si>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</si>
  <si>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</si>
  <si>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</si>
  <si>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</si>
  <si>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</si>
  <si>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</si>
  <si>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</si>
  <si>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</si>
  <si>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</si>
  <si>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</si>
  <si>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</si>
  <si>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</si>
  <si>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</si>
  <si>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</si>
  <si>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</si>
  <si>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</si>
  <si>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</si>
  <si>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</si>
  <si>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</si>
  <si>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</si>
  <si>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</si>
  <si>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</si>
  <si>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</si>
  <si>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</si>
  <si>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</si>
  <si>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</si>
  <si>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</si>
  <si>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</si>
  <si>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</si>
  <si>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</si>
  <si>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</si>
  <si>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</si>
  <si>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</si>
  <si>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</si>
  <si>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</si>
  <si>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</si>
  <si>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</si>
  <si>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</si>
  <si>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</si>
  <si>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</si>
  <si>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</si>
  <si>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</si>
  <si>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</si>
  <si>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</si>
  <si>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</si>
  <si>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</si>
  <si>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</si>
  <si>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</si>
  <si>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</si>
  <si>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</si>
  <si>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</si>
  <si>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</si>
  <si>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</si>
  <si>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</si>
  <si>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</si>
  <si>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</si>
  <si>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</si>
  <si>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</si>
  <si>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</si>
  <si>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</si>
  <si>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</si>
  <si>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</si>
  <si>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</si>
  <si>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</si>
  <si>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</si>
  <si>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</si>
  <si>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</si>
  <si>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</si>
  <si>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</si>
  <si>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</si>
  <si>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</si>
  <si>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</si>
  <si>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</si>
  <si>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</si>
  <si>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</si>
  <si>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</si>
  <si>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</si>
  <si>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</si>
  <si>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</si>
  <si>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</si>
  <si>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</si>
  <si>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</si>
  <si>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</si>
  <si>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</si>
  <si>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</si>
  <si>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</si>
  <si>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</si>
  <si>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</si>
  <si>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</si>
  <si>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</si>
  <si>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</si>
  <si>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</si>
  <si>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</si>
  <si>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</si>
  <si>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</si>
  <si>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</si>
  <si>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</si>
  <si>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</si>
  <si>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</si>
  <si>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</si>
  <si>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</si>
  <si>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</si>
  <si>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</si>
  <si>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</si>
  <si>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</si>
  <si>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</si>
  <si>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</si>
  <si>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</si>
  <si>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</si>
  <si>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</si>
  <si>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</si>
  <si>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</si>
  <si>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</si>
  <si>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</si>
  <si>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</si>
  <si>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</si>
  <si>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</si>
  <si>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</si>
  <si>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</si>
  <si>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</si>
  <si>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</si>
  <si>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</si>
  <si>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</si>
  <si>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</si>
  <si>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</si>
  <si>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</si>
  <si>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</si>
  <si>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</si>
  <si>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</si>
  <si>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</si>
  <si>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</si>
  <si>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</si>
  <si>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</si>
  <si>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</si>
  <si>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</si>
  <si>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</si>
  <si>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</si>
  <si>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</si>
  <si>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</si>
  <si>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</si>
  <si>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</si>
  <si>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</si>
  <si>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</si>
  <si>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</si>
  <si>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</si>
  <si>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</si>
  <si>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</si>
  <si>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</si>
  <si>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</si>
  <si>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</si>
  <si>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</si>
  <si>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</si>
  <si>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</si>
  <si>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</si>
  <si>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</si>
  <si>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</si>
  <si>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</si>
  <si>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</si>
  <si>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</si>
  <si>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</si>
  <si>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</si>
  <si>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</si>
  <si>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</si>
  <si>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</si>
  <si>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</si>
  <si>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</si>
  <si>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</si>
  <si>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</si>
  <si>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</si>
  <si>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</si>
  <si>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</si>
  <si>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</si>
  <si>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</si>
  <si>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</si>
  <si>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</si>
  <si>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</si>
  <si>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</si>
  <si>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</si>
  <si>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</si>
  <si>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</si>
  <si>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</si>
  <si>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</si>
  <si>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</si>
  <si>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</si>
  <si>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</si>
  <si>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</si>
  <si>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</si>
  <si>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</si>
  <si>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</si>
  <si>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</si>
  <si>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</si>
  <si>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</si>
  <si>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</si>
  <si>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</si>
  <si>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</si>
  <si>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</si>
  <si>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</si>
  <si>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</si>
  <si>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</si>
  <si>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</si>
  <si>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</si>
  <si>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</si>
  <si>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</si>
  <si>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</si>
  <si>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</si>
  <si>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</si>
  <si>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</si>
  <si>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</si>
  <si>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</si>
  <si>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</si>
  <si>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</si>
  <si>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</si>
  <si>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</si>
  <si>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</si>
  <si>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</si>
  <si>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</si>
  <si>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</si>
  <si>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</si>
  <si>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</si>
  <si>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</si>
  <si>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</si>
  <si>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</si>
  <si>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</si>
  <si>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</si>
  <si>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</si>
  <si>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</si>
  <si>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</si>
  <si>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</si>
  <si>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</si>
  <si>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</si>
  <si>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</si>
  <si>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</si>
  <si>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</si>
  <si>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</si>
  <si>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</si>
  <si>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</si>
  <si>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</si>
  <si>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</si>
  <si>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</si>
  <si>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</si>
  <si>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</si>
  <si>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</si>
  <si>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</si>
  <si>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</si>
  <si>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</si>
  <si>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</si>
  <si>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</si>
  <si>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</si>
  <si>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</si>
  <si>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</si>
  <si>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</si>
  <si>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</si>
  <si>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</si>
  <si>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</si>
  <si>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</si>
  <si>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</si>
  <si>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</si>
  <si>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</si>
  <si>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</si>
  <si>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</si>
  <si>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</si>
  <si>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</si>
  <si>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</si>
  <si>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</si>
  <si>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</si>
  <si>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</si>
  <si>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</si>
  <si>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</si>
  <si>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</si>
  <si>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</si>
  <si>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</si>
  <si>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</si>
  <si>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</si>
  <si>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</si>
  <si>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</si>
  <si>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</si>
  <si>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</si>
  <si>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</si>
  <si>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</si>
  <si>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</si>
  <si>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</si>
  <si>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</si>
  <si>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</si>
  <si>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</si>
  <si>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</si>
  <si>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</si>
  <si>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</si>
  <si>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</si>
  <si>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</si>
  <si>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</si>
  <si>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</si>
  <si>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</si>
  <si>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</si>
  <si>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</si>
  <si>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</si>
  <si>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</si>
  <si>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</si>
  <si>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</si>
  <si>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</si>
  <si>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</si>
  <si>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</si>
  <si>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</si>
  <si>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</si>
  <si>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</si>
  <si>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</si>
  <si>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</si>
  <si>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</si>
  <si>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</si>
  <si>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</si>
  <si>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</si>
  <si>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</si>
  <si>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</si>
  <si>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</si>
  <si>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</si>
  <si>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</si>
  <si>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</si>
  <si>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</si>
  <si>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</si>
  <si>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</si>
  <si>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</si>
  <si>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</si>
  <si>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</si>
  <si>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</si>
  <si>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</si>
  <si>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</si>
  <si>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</si>
  <si>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</si>
  <si>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</si>
  <si>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</si>
  <si>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</si>
  <si>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</si>
  <si>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</si>
  <si>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</si>
  <si>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</si>
  <si>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</si>
  <si>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</si>
  <si>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</si>
  <si>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</si>
  <si>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</si>
  <si>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</si>
  <si>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</si>
  <si>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</si>
  <si>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</si>
  <si>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</si>
  <si>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</si>
  <si>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</si>
  <si>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</si>
  <si>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</si>
  <si>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</si>
  <si>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</si>
  <si>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</si>
  <si>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</si>
  <si>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</si>
  <si>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</si>
  <si>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</si>
  <si>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</si>
  <si>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</si>
  <si>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</si>
  <si>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</si>
  <si>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</si>
  <si>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</si>
  <si>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</si>
  <si>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</si>
  <si>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</si>
  <si>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</si>
  <si>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</si>
  <si>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</si>
  <si>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</si>
  <si>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</si>
  <si>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</si>
  <si>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</si>
  <si>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</si>
  <si>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</si>
  <si>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</si>
  <si>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</si>
  <si>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</si>
  <si>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</si>
  <si>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</si>
  <si>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</si>
  <si>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</si>
  <si>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</si>
  <si>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</si>
  <si>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</si>
  <si>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</si>
  <si>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</si>
  <si>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</si>
  <si>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</si>
  <si>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</si>
  <si>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</si>
  <si>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</si>
  <si>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</si>
  <si>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</si>
  <si>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</si>
  <si>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</si>
  <si>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</si>
  <si>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</si>
  <si>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</si>
  <si>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</si>
  <si>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</si>
  <si>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</si>
  <si>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</si>
  <si>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</si>
  <si>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</si>
  <si>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</si>
  <si>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</si>
  <si>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</si>
  <si>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</si>
  <si>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</si>
  <si>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</si>
  <si>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</si>
  <si>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</si>
  <si>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</si>
  <si>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</si>
  <si>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</si>
  <si>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</si>
  <si>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</si>
  <si>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</si>
  <si>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</si>
  <si>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</si>
  <si>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</si>
  <si>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</si>
  <si>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</si>
  <si>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</si>
  <si>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</si>
  <si>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</si>
  <si>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</si>
  <si>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</si>
  <si>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</si>
  <si>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</si>
  <si>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</si>
  <si>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</si>
  <si>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</si>
  <si>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</si>
  <si>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</si>
  <si>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</si>
  <si>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</si>
  <si>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</si>
  <si>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</si>
  <si>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</si>
  <si>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</si>
  <si>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</si>
  <si>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</si>
  <si>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</si>
  <si>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</si>
  <si>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</si>
  <si>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</si>
  <si>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</si>
  <si>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</si>
  <si>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</si>
  <si>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</si>
  <si>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</si>
  <si>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</si>
  <si>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</si>
  <si>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</si>
  <si>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</si>
  <si>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</si>
  <si>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</si>
  <si>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</si>
  <si>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</si>
  <si>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</si>
  <si>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</si>
  <si>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</si>
  <si>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</si>
  <si>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</si>
  <si>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</si>
  <si>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</si>
  <si>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</si>
  <si>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</si>
  <si>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</si>
  <si>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</si>
  <si>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</si>
  <si>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</si>
  <si>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</si>
  <si>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</si>
  <si>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</si>
  <si>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</si>
  <si>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</si>
  <si>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</si>
  <si>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</si>
  <si>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</si>
  <si>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</si>
  <si>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</si>
  <si>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</si>
  <si>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</si>
  <si>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</si>
  <si>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</si>
  <si>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</si>
  <si>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</si>
  <si>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</si>
  <si>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</si>
  <si>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</si>
  <si>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</si>
  <si>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</si>
  <si>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</si>
  <si>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</si>
  <si>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</si>
  <si>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</si>
  <si>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</si>
  <si>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</si>
  <si>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</si>
  <si>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</si>
  <si>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</si>
  <si>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</si>
  <si>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</si>
  <si>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</si>
  <si>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</si>
  <si>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</si>
  <si>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</si>
  <si>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</si>
  <si>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</si>
  <si>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</si>
  <si>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</si>
  <si>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</si>
  <si>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</si>
  <si>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</si>
  <si>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</si>
  <si>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</si>
  <si>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</si>
  <si>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</si>
  <si>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</si>
  <si>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</si>
  <si>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</si>
  <si>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</si>
  <si>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</si>
  <si>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</si>
  <si>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</si>
  <si>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</si>
  <si>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</si>
  <si>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</si>
  <si>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</si>
  <si>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</si>
  <si>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</si>
  <si>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</si>
  <si>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</si>
  <si>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</si>
  <si>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</si>
  <si>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</si>
  <si>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</si>
  <si>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</si>
  <si>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</si>
  <si>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</si>
  <si>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</si>
  <si>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</si>
  <si>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</si>
  <si>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</si>
  <si>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</si>
  <si>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</si>
  <si>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</si>
  <si>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</si>
  <si>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</si>
  <si>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</si>
  <si>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</si>
  <si>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</si>
  <si>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</si>
  <si>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</si>
  <si>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</si>
  <si>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</si>
  <si>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</si>
  <si>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</si>
  <si>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</si>
  <si>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</si>
  <si>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</si>
  <si>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</si>
  <si>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</si>
  <si>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</si>
  <si>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</si>
  <si>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</si>
  <si>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</si>
  <si>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</si>
  <si>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</si>
  <si>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</si>
  <si>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</si>
  <si>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</si>
  <si>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</si>
  <si>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</si>
  <si>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</si>
  <si>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</si>
  <si>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</si>
  <si>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</si>
  <si>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</si>
  <si>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</si>
  <si>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</si>
  <si>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</si>
  <si>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</si>
  <si>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</si>
  <si>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</si>
  <si>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</si>
  <si>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</si>
  <si>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</si>
  <si>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</si>
  <si>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</si>
  <si>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</si>
  <si>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</si>
  <si>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</si>
  <si>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</si>
  <si>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</si>
  <si>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</si>
  <si>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</si>
  <si>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</si>
  <si>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</si>
  <si>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</si>
  <si>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</si>
  <si>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</si>
  <si>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</si>
  <si>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</si>
  <si>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</si>
  <si>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</si>
  <si>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</si>
  <si>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</si>
  <si>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</si>
  <si>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</si>
  <si>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</si>
  <si>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</si>
  <si>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</si>
  <si>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</si>
  <si>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</si>
  <si>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</si>
  <si>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</si>
  <si>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</si>
  <si>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</si>
  <si>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</si>
  <si>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</si>
  <si>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</si>
  <si>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</si>
  <si>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</si>
  <si>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</si>
  <si>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</si>
  <si>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</si>
  <si>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</si>
  <si>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</si>
  <si>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</si>
  <si>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</si>
  <si>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</si>
  <si>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</si>
  <si>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</si>
  <si>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</si>
  <si>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</si>
  <si>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</si>
  <si>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</si>
  <si>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</si>
  <si>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</si>
  <si>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</si>
  <si>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</si>
  <si>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</si>
  <si>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</si>
  <si>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</si>
  <si>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</si>
  <si>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</si>
  <si>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</si>
  <si>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</si>
  <si>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</si>
  <si>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</si>
  <si>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</si>
  <si>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</si>
  <si>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</si>
  <si>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</si>
  <si>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</si>
  <si>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</si>
  <si>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</si>
  <si>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</si>
  <si>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</si>
  <si>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</si>
  <si>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</si>
  <si>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</si>
  <si>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</si>
  <si>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</si>
  <si>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</si>
  <si>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</si>
  <si>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</si>
  <si>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</si>
  <si>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</si>
  <si>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</si>
  <si>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</si>
  <si>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</si>
  <si>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</si>
  <si>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</si>
  <si>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</si>
  <si>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</si>
  <si>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</si>
  <si>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</si>
  <si>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</si>
  <si>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</si>
  <si>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</si>
  <si>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</si>
  <si>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</si>
  <si>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</si>
  <si>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</si>
  <si>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</si>
  <si>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</si>
  <si>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</si>
  <si>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</si>
  <si>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</si>
  <si>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</si>
  <si>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</si>
  <si>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</si>
  <si>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</si>
  <si>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</si>
  <si>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</si>
  <si>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</si>
  <si>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</si>
  <si>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</si>
  <si>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</si>
  <si>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</si>
  <si>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</si>
  <si>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</si>
  <si>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</si>
  <si>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</si>
  <si>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</si>
  <si>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</si>
  <si>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</si>
  <si>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</si>
  <si>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</si>
  <si>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</si>
  <si>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</si>
  <si>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</si>
  <si>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</si>
  <si>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</si>
  <si>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</si>
  <si>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</si>
  <si>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</si>
  <si>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</si>
  <si>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</si>
  <si>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</si>
  <si>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</si>
  <si>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</si>
  <si>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</si>
  <si>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</si>
  <si>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</si>
  <si>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</si>
  <si>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</si>
  <si>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</si>
  <si>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</si>
  <si>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</si>
  <si>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</si>
  <si>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</si>
  <si>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</si>
  <si>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</si>
  <si>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</si>
  <si>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</si>
  <si>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</si>
  <si>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</si>
  <si>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</si>
  <si>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</si>
  <si>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</si>
  <si>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</si>
  <si>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</si>
  <si>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</si>
  <si>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</si>
  <si>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</si>
  <si>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</si>
  <si>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</si>
  <si>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</si>
  <si>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</si>
  <si>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</si>
  <si>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</si>
  <si>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</si>
  <si>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</si>
  <si>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</si>
  <si>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</si>
  <si>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</si>
  <si>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</si>
  <si>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</si>
  <si>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</si>
  <si>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</si>
  <si>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</si>
  <si>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</si>
  <si>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</si>
  <si>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</si>
  <si>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</si>
  <si>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</si>
  <si>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</si>
  <si>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</si>
  <si>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</si>
  <si>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</si>
  <si>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</si>
  <si>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</si>
  <si>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</si>
  <si>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</si>
  <si>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</si>
  <si>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</si>
  <si>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</si>
  <si>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</si>
  <si>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</si>
  <si>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</si>
  <si>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</si>
  <si>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</si>
  <si>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</si>
  <si>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</si>
  <si>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</si>
  <si>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</si>
  <si>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</si>
  <si>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</si>
  <si>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</si>
  <si>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</si>
  <si>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</si>
  <si>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</si>
  <si>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</si>
  <si>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</si>
  <si>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</si>
  <si>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</si>
  <si>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</si>
  <si>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</si>
  <si>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</si>
  <si>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</si>
  <si>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</si>
  <si>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</si>
  <si>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</si>
  <si>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</si>
  <si>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</si>
  <si>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</si>
  <si>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</si>
  <si>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</si>
  <si>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</si>
  <si>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</si>
  <si>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</si>
  <si>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</si>
  <si>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</si>
  <si>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</si>
  <si>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</si>
  <si>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</si>
  <si>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</si>
  <si>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</si>
  <si>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</si>
  <si>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</si>
  <si>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</si>
  <si>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</si>
  <si>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</si>
  <si>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</si>
  <si>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</si>
  <si>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</si>
  <si>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</si>
  <si>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</si>
  <si>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</si>
  <si>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</si>
  <si>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</si>
  <si>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</si>
  <si>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</si>
  <si>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</si>
  <si>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</si>
  <si>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</si>
  <si>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</si>
  <si>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</si>
  <si>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</si>
  <si>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</si>
  <si>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</si>
  <si>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</si>
  <si>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</si>
  <si>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</si>
  <si>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</si>
  <si>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</si>
  <si>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</si>
  <si>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</si>
  <si>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</si>
  <si>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</si>
  <si>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</si>
  <si>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</si>
  <si>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</si>
  <si>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</si>
  <si>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</si>
  <si>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</si>
  <si>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</si>
  <si>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</si>
  <si>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</si>
  <si>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</si>
  <si>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</si>
  <si>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</si>
  <si>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</si>
  <si>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</si>
  <si>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</si>
  <si>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</si>
  <si>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</si>
  <si>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</si>
  <si>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</si>
  <si>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</si>
  <si>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</si>
  <si>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</si>
  <si>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</si>
  <si>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</si>
  <si>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</si>
  <si>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</si>
  <si>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</si>
  <si>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</si>
  <si>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</si>
  <si>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</si>
  <si>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</si>
  <si>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</si>
  <si>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</si>
  <si>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</si>
  <si>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</si>
  <si>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</si>
  <si>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</si>
  <si>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</si>
  <si>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</si>
  <si>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</si>
  <si>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</si>
  <si>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</si>
  <si>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</si>
  <si>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</si>
  <si>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</si>
  <si>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</si>
  <si>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</si>
  <si>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</si>
  <si>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</si>
  <si>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</si>
  <si>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</si>
  <si>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</si>
  <si>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</si>
  <si>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</si>
  <si>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</si>
  <si>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</si>
  <si>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</si>
  <si>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</si>
  <si>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</si>
  <si>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</si>
  <si>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</si>
  <si>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</si>
  <si>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</si>
  <si>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</si>
  <si>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</si>
  <si>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</si>
  <si>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</si>
  <si>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</si>
  <si>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</si>
  <si>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</si>
  <si>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</si>
  <si>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</si>
  <si>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</si>
  <si>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</si>
  <si>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</si>
  <si>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</si>
  <si>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</si>
  <si>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</si>
  <si>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</si>
  <si>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</si>
  <si>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</si>
  <si>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</si>
  <si>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</si>
  <si>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</si>
  <si>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</si>
  <si>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</si>
  <si>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</si>
  <si>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</si>
  <si>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</si>
  <si>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</si>
  <si>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</si>
  <si>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</si>
  <si>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</si>
  <si>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</si>
  <si>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</si>
  <si>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</si>
  <si>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</si>
  <si>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</si>
  <si>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</si>
  <si>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</si>
  <si>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</si>
  <si>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</si>
  <si>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</si>
  <si>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</si>
  <si>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</si>
  <si>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</si>
  <si>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</si>
  <si>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</si>
  <si>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</si>
  <si>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</si>
  <si>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</si>
  <si>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</si>
  <si>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</si>
  <si>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</si>
  <si>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</si>
  <si>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</si>
  <si>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</si>
  <si>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</si>
  <si>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</si>
  <si>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</si>
  <si>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</si>
  <si>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</si>
  <si>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</si>
  <si>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</si>
  <si>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</si>
  <si>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</si>
  <si>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</si>
  <si>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</si>
  <si>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</si>
  <si>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</si>
  <si>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</si>
  <si>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</si>
  <si>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</si>
  <si>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</si>
  <si>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</si>
  <si>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</si>
  <si>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</si>
  <si>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</si>
  <si>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</si>
  <si>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</si>
  <si>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</si>
  <si>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</si>
  <si>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</si>
  <si>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</si>
  <si>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</si>
  <si>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</si>
  <si>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</si>
  <si>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</si>
  <si>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</si>
  <si>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</si>
  <si>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</si>
  <si>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</si>
  <si>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</si>
  <si>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</si>
  <si>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</si>
  <si>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</si>
  <si>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</si>
  <si>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</si>
  <si>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</si>
  <si>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</si>
  <si>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</si>
  <si>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</si>
  <si>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</si>
  <si>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</si>
  <si>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</si>
  <si>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</si>
  <si>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</si>
  <si>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</si>
  <si>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</si>
  <si>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</si>
  <si>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</si>
  <si>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</si>
  <si>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</si>
  <si>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</si>
  <si>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</si>
  <si>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</si>
  <si>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</si>
  <si>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</si>
  <si>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</si>
  <si>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</si>
  <si>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</si>
  <si>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</si>
  <si>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</si>
  <si>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</si>
  <si>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</si>
  <si>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</si>
  <si>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</si>
  <si>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</si>
  <si>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</si>
  <si>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</si>
  <si>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</si>
  <si>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</si>
  <si>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</si>
  <si>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</si>
  <si>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</si>
  <si>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</si>
  <si>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</si>
  <si>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</si>
  <si>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</si>
  <si>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</si>
  <si>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</si>
  <si>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</si>
  <si>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</si>
  <si>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</si>
  <si>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</si>
  <si>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</si>
  <si>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</si>
  <si>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</si>
  <si>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</si>
  <si>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</si>
  <si>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</si>
  <si>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</si>
  <si>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</si>
  <si>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</si>
  <si>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</si>
  <si>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</si>
  <si>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</si>
  <si>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</si>
  <si>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</si>
  <si>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</si>
  <si>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</si>
  <si>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</si>
  <si>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</si>
  <si>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</si>
  <si>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</si>
  <si>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</si>
  <si>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</si>
  <si>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</si>
  <si>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</si>
  <si>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</si>
  <si>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</si>
  <si>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</si>
  <si>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</si>
  <si>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</si>
  <si>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</si>
  <si>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</si>
  <si>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</si>
  <si>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</si>
  <si>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</si>
  <si>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</si>
  <si>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</si>
  <si>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</si>
  <si>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</si>
  <si>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</si>
  <si>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</si>
  <si>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</si>
  <si>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</si>
  <si>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</si>
  <si>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</si>
  <si>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</si>
  <si>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</si>
  <si>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</si>
  <si>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</si>
  <si>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</si>
  <si>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</si>
  <si>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</si>
  <si>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</si>
  <si>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</si>
  <si>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</si>
  <si>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</si>
  <si>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</si>
  <si>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</si>
  <si>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</si>
  <si>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</si>
  <si>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</si>
  <si>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</si>
  <si>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</si>
  <si>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</si>
  <si>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</si>
  <si>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</si>
  <si>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</si>
  <si>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</si>
  <si>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</si>
  <si>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</si>
  <si>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</si>
  <si>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</si>
  <si>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</si>
  <si>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</si>
  <si>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</si>
  <si>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</si>
  <si>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</si>
  <si>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</si>
  <si>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</si>
  <si>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</si>
  <si>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</si>
  <si>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</si>
  <si>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</si>
  <si>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</si>
  <si>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</si>
  <si>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</si>
  <si>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</si>
  <si>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</si>
  <si>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</si>
  <si>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</si>
  <si>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</si>
  <si>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</si>
  <si>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</si>
  <si>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</si>
  <si>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</si>
  <si>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</si>
  <si>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</si>
  <si>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</si>
  <si>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</si>
  <si>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</si>
  <si>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</si>
  <si>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</si>
  <si>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</si>
  <si>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</si>
  <si>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</si>
  <si>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</si>
  <si>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</si>
  <si>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</si>
  <si>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</si>
  <si>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</si>
  <si>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</si>
  <si>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</si>
  <si>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</si>
  <si>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</si>
  <si>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</si>
  <si>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</si>
  <si>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</si>
  <si>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</si>
  <si>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</si>
  <si>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</si>
  <si>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</si>
  <si>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</si>
  <si>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</si>
  <si>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</si>
  <si>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</si>
  <si>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</si>
  <si>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</si>
  <si>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</si>
  <si>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</si>
  <si>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</si>
  <si>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</si>
  <si>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</si>
  <si>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</si>
  <si>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</si>
  <si>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</si>
  <si>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</si>
  <si>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</si>
  <si>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</si>
  <si>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</si>
  <si>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</si>
  <si>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</si>
  <si>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</si>
  <si>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</si>
  <si>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</si>
  <si>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</si>
  <si>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</si>
  <si>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</si>
  <si>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</si>
  <si>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</si>
  <si>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</si>
  <si>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</si>
  <si>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</si>
  <si>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</si>
  <si>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</si>
  <si>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</si>
  <si>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</si>
  <si>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</si>
  <si>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</si>
  <si>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</si>
  <si>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</si>
  <si>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</si>
  <si>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</si>
  <si>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</si>
  <si>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</si>
  <si>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</si>
  <si>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</si>
  <si>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</si>
  <si>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</si>
  <si>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</si>
  <si>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</si>
  <si>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</si>
  <si>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</si>
  <si>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</si>
  <si>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</si>
  <si>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</si>
  <si>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</si>
  <si>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</si>
  <si>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</si>
  <si>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</si>
  <si>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</si>
  <si>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</si>
  <si>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</si>
  <si>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</si>
  <si>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</si>
  <si>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</si>
  <si>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</si>
  <si>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</si>
  <si>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</si>
  <si>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</si>
  <si>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</si>
  <si>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</si>
  <si>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</si>
  <si>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</si>
  <si>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</si>
  <si>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</si>
  <si>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</si>
  <si>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</si>
  <si>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</si>
  <si>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</si>
  <si>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</si>
  <si>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</si>
  <si>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</si>
  <si>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</si>
  <si>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</si>
  <si>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</si>
  <si>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</si>
  <si>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</si>
  <si>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</si>
  <si>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</si>
  <si>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</si>
  <si>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</si>
  <si>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</si>
  <si>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</si>
  <si>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</si>
  <si>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</si>
  <si>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</si>
  <si>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</si>
  <si>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</si>
  <si>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</si>
  <si>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</si>
  <si>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</si>
  <si>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</si>
  <si>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</si>
  <si>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</si>
  <si>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</si>
  <si>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</si>
  <si>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</si>
  <si>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</si>
  <si>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</si>
  <si>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</si>
  <si>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</si>
  <si>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</si>
  <si>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</si>
  <si>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</si>
  <si>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</si>
  <si>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</si>
  <si>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</si>
  <si>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</si>
  <si>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</si>
  <si>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</si>
  <si>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</si>
  <si>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</si>
  <si>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</si>
  <si>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</si>
  <si>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</si>
  <si>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</si>
  <si>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</si>
  <si>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</si>
  <si>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</si>
  <si>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</si>
  <si>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</si>
  <si>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</si>
  <si>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</si>
  <si>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</si>
  <si>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</si>
  <si>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</si>
  <si>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</si>
  <si>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</si>
  <si>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</si>
  <si>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</si>
  <si>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</si>
  <si>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</si>
  <si>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</si>
  <si>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</si>
  <si>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</si>
  <si>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</si>
  <si>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</si>
  <si>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</si>
  <si>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</si>
  <si>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</si>
  <si>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</si>
  <si>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</si>
  <si>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</si>
  <si>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</si>
  <si>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</si>
  <si>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</si>
  <si>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</si>
  <si>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</si>
  <si>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</si>
  <si>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</si>
  <si>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</si>
  <si>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</si>
  <si>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</si>
  <si>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</si>
  <si>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</si>
  <si>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</si>
  <si>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</si>
  <si>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</si>
  <si>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</si>
  <si>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</si>
  <si>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</si>
  <si>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</si>
  <si>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</si>
  <si>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</si>
  <si>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</si>
  <si>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</si>
  <si>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</si>
  <si>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</si>
  <si>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</si>
  <si>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</si>
  <si>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</si>
  <si>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</si>
  <si>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</si>
  <si>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</si>
  <si>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</si>
  <si>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</si>
  <si>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</si>
  <si>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</si>
  <si>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</si>
  <si>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</si>
  <si>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</si>
  <si>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</si>
  <si>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</si>
  <si>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</si>
  <si>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</si>
  <si>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</si>
  <si>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</si>
  <si>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</si>
  <si>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</si>
  <si>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</si>
  <si>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</si>
  <si>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</si>
  <si>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</si>
  <si>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</si>
  <si>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</si>
  <si>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</si>
  <si>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</si>
  <si>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</si>
  <si>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</si>
  <si>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</si>
  <si>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</si>
  <si>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</si>
  <si>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</si>
  <si>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</si>
  <si>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</si>
  <si>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</si>
  <si>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</si>
  <si>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</si>
  <si>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</si>
  <si>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</si>
  <si>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</si>
  <si>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</si>
  <si>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</si>
  <si>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</si>
  <si>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</si>
  <si>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</si>
  <si>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</si>
  <si>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</si>
  <si>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</si>
  <si>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</si>
  <si>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</si>
  <si>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</si>
  <si>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</si>
  <si>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</si>
  <si>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</si>
  <si>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</si>
  <si>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</si>
  <si>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</si>
  <si>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</si>
  <si>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</si>
  <si>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</si>
  <si>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</si>
  <si>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</si>
  <si>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</si>
  <si>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</si>
  <si>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</si>
  <si>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</si>
  <si>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</si>
  <si>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</si>
  <si>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</si>
  <si>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</si>
  <si>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</si>
  <si>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</si>
  <si>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</si>
  <si>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</si>
  <si>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</si>
  <si>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</si>
  <si>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</si>
  <si>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</si>
  <si>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</si>
  <si>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</si>
  <si>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</si>
  <si>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</si>
  <si>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</si>
  <si>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</si>
  <si>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</si>
  <si>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</si>
  <si>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</si>
  <si>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</si>
  <si>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</si>
  <si>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</si>
  <si>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</si>
  <si>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</si>
  <si>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</si>
  <si>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</si>
  <si>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</si>
  <si>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</si>
  <si>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</si>
  <si>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</si>
  <si>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</si>
  <si>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</si>
  <si>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</si>
  <si>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</si>
  <si>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</si>
  <si>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</si>
  <si>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</si>
  <si>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</si>
  <si>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</si>
  <si>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</si>
  <si>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</si>
  <si>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</si>
  <si>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</si>
  <si>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</si>
  <si>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</si>
  <si>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</si>
  <si>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</si>
  <si>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</si>
  <si>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</si>
  <si>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</si>
  <si>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</si>
  <si>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</si>
  <si>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</si>
  <si>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</si>
  <si>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</si>
  <si>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</si>
  <si>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</si>
  <si>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</si>
  <si>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</si>
  <si>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</si>
  <si>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</si>
  <si>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</si>
  <si>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</si>
  <si>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</si>
  <si>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</si>
  <si>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</si>
  <si>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</si>
  <si>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</si>
  <si>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</si>
  <si>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</si>
  <si>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</si>
  <si>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</si>
  <si>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</si>
  <si>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</si>
  <si>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</si>
  <si>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</si>
  <si>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</si>
  <si>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</si>
  <si>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</si>
  <si>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</si>
  <si>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</si>
  <si>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</si>
  <si>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</si>
  <si>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</si>
  <si>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</si>
  <si>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</si>
  <si>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</si>
  <si>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</si>
  <si>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</si>
  <si>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</si>
  <si>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</si>
  <si>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</si>
  <si>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</si>
  <si>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</si>
  <si>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</si>
  <si>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</si>
  <si>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</si>
  <si>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</si>
  <si>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</si>
  <si>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</si>
  <si>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</si>
  <si>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</si>
  <si>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</si>
  <si>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</si>
  <si>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</si>
  <si>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</si>
  <si>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</si>
  <si>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</si>
  <si>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</si>
  <si>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</si>
  <si>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</si>
  <si>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</si>
  <si>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</si>
  <si>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</si>
  <si>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</si>
  <si>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</si>
  <si>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</si>
  <si>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</si>
  <si>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</si>
  <si>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</si>
  <si>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</si>
  <si>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</si>
  <si>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</si>
  <si>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</si>
  <si>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</si>
  <si>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</si>
  <si>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</si>
  <si>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</si>
  <si>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</si>
  <si>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</si>
  <si>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</si>
  <si>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</si>
  <si>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</si>
  <si>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</si>
  <si>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</si>
  <si>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</si>
  <si>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</si>
  <si>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</si>
  <si>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</si>
  <si>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</si>
  <si>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</si>
  <si>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</si>
  <si>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</si>
  <si>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</si>
  <si>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</si>
  <si>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</si>
  <si>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</si>
  <si>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</si>
  <si>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</si>
  <si>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</si>
  <si>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</si>
  <si>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</si>
  <si>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</si>
  <si>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</si>
  <si>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</si>
  <si>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</si>
  <si>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</si>
  <si>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</si>
  <si>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</si>
  <si>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</si>
  <si>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</si>
  <si>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</si>
  <si>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</si>
  <si>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</si>
  <si>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</si>
  <si>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</si>
  <si>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</si>
  <si>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</si>
  <si>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</si>
  <si>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</si>
  <si>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</si>
  <si>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</si>
  <si>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</si>
  <si>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</si>
  <si>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</si>
  <si>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</si>
  <si>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</si>
  <si>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</si>
  <si>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</si>
  <si>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</si>
  <si>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</si>
  <si>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</si>
  <si>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</si>
  <si>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</si>
  <si>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</si>
  <si>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</si>
  <si>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</si>
  <si>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</si>
  <si>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</si>
  <si>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</si>
  <si>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</si>
  <si>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</si>
  <si>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</si>
  <si>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</si>
  <si>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</si>
  <si>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</si>
  <si>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</si>
  <si>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</si>
  <si>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</si>
  <si>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</si>
  <si>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</si>
  <si>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</si>
  <si>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</si>
  <si>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</si>
  <si>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</si>
  <si>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</si>
  <si>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</si>
  <si>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</si>
  <si>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</si>
  <si>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</si>
  <si>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</si>
  <si>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</si>
  <si>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</si>
  <si>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</si>
  <si>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</si>
  <si>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</si>
  <si>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</si>
  <si>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</si>
  <si>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</si>
  <si>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</si>
  <si>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</si>
  <si>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</si>
  <si>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</si>
  <si>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</si>
  <si>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</si>
  <si>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</si>
  <si>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</si>
  <si>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</si>
  <si>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</si>
  <si>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</si>
  <si>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</si>
  <si>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</si>
  <si>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</si>
  <si>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</si>
  <si>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</si>
  <si>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</si>
  <si>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</si>
  <si>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</si>
  <si>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</si>
  <si>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</si>
  <si>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</si>
  <si>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</si>
  <si>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</si>
  <si>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</si>
  <si>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</si>
  <si>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</si>
  <si>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</si>
  <si>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</si>
  <si>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</si>
  <si>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</si>
  <si>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</si>
  <si>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</si>
  <si>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</si>
  <si>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</si>
  <si>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</si>
  <si>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</si>
  <si>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</si>
  <si>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</si>
  <si>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</si>
  <si>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</si>
  <si>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</si>
  <si>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</si>
  <si>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</si>
  <si>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</si>
  <si>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</si>
  <si>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</si>
  <si>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</si>
  <si>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</si>
  <si>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</si>
  <si>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</si>
  <si>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</si>
  <si>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</si>
  <si>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</si>
  <si>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</si>
  <si>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</si>
  <si>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</si>
  <si>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</si>
  <si>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</si>
  <si>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</si>
  <si>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</si>
  <si>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</si>
  <si>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</si>
  <si>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</si>
  <si>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</si>
  <si>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</si>
  <si>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</si>
  <si>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</si>
  <si>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</si>
  <si>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</si>
  <si>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</si>
  <si>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</si>
  <si>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</si>
  <si>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</si>
  <si>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</si>
  <si>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</si>
  <si>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</si>
  <si>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</si>
  <si>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</si>
  <si>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</si>
  <si>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</si>
  <si>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</si>
  <si>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</si>
  <si>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</si>
  <si>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</si>
  <si>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</si>
  <si>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</si>
  <si>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</si>
  <si>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</si>
  <si>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</si>
  <si>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</si>
  <si>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</si>
  <si>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</si>
  <si>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</si>
  <si>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</si>
  <si>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</si>
  <si>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</si>
  <si>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</si>
  <si>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</si>
  <si>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</si>
  <si>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</si>
  <si>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</si>
  <si>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</si>
  <si>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</si>
  <si>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</si>
  <si>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</si>
  <si>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</si>
  <si>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</si>
  <si>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</si>
  <si>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</si>
  <si>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</si>
  <si>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</si>
  <si>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</si>
  <si>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</si>
  <si>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</si>
  <si>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</si>
  <si>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</si>
  <si>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</si>
  <si>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</si>
  <si>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</si>
  <si>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</si>
  <si>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</si>
  <si>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</si>
  <si>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</si>
  <si>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</si>
  <si>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</si>
  <si>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</si>
  <si>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</si>
  <si>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</si>
  <si>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</si>
  <si>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</si>
  <si>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</si>
  <si>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</si>
  <si>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</si>
  <si>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</si>
  <si>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</si>
  <si>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</si>
  <si>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</si>
  <si>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</si>
  <si>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</si>
  <si>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</si>
  <si>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</si>
  <si>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</si>
  <si>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</si>
  <si>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</si>
  <si>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</si>
  <si>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</si>
  <si>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</si>
  <si>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</si>
  <si>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</si>
  <si>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</si>
  <si>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</si>
  <si>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</si>
  <si>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</si>
  <si>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</si>
  <si>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</si>
  <si>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</si>
  <si>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</si>
  <si>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</si>
  <si>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</si>
  <si>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</si>
  <si>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</si>
  <si>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</si>
  <si>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</si>
  <si>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</si>
  <si>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</si>
  <si>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</si>
  <si>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</si>
  <si>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</si>
  <si>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</si>
  <si>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</si>
  <si>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</si>
  <si>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</si>
  <si>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</si>
  <si>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</si>
  <si>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</si>
  <si>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</si>
  <si>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</si>
  <si>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</si>
  <si>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</si>
  <si>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</si>
  <si>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</si>
  <si>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</si>
  <si>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</si>
  <si>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</si>
  <si>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</si>
  <si>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</si>
  <si>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</si>
  <si>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</si>
  <si>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</si>
  <si>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</si>
  <si>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</si>
  <si>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</si>
  <si>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</si>
  <si>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</si>
  <si>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</si>
  <si>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</si>
  <si>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</si>
  <si>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</si>
  <si>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</si>
  <si>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</si>
  <si>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</si>
  <si>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</si>
  <si>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</si>
  <si>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</si>
  <si>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</si>
  <si>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</si>
  <si>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</si>
  <si>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</si>
  <si>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</si>
  <si>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</si>
  <si>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</si>
  <si>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</si>
  <si>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</si>
  <si>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</si>
  <si>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</si>
  <si>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</si>
  <si>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</si>
  <si>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</si>
  <si>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</si>
  <si>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</si>
  <si>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</si>
  <si>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</si>
  <si>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</si>
  <si>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</si>
  <si>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</si>
  <si>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</si>
  <si>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</si>
  <si>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</si>
  <si>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</si>
  <si>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</si>
  <si>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</si>
  <si>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</si>
  <si>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</si>
  <si>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</si>
  <si>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</si>
  <si>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</si>
  <si>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</si>
  <si>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</si>
  <si>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</si>
  <si>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</si>
  <si>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</si>
  <si>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</si>
  <si>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</si>
  <si>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</si>
  <si>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</si>
  <si>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</si>
  <si>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</si>
  <si>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</si>
  <si>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</si>
  <si>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</si>
  <si>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</si>
  <si>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</si>
  <si>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</si>
  <si>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</si>
  <si>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</si>
  <si>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</si>
  <si>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</si>
  <si>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</si>
  <si>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</si>
  <si>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</si>
  <si>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</si>
  <si>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</si>
  <si>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</si>
  <si>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</si>
  <si>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</si>
  <si>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</si>
  <si>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</si>
  <si>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</si>
  <si>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</si>
  <si>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</si>
  <si>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</si>
  <si>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</si>
  <si>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</si>
  <si>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</si>
  <si>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</si>
  <si>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</si>
  <si>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</si>
  <si>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</si>
  <si>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</si>
  <si>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</si>
  <si>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</si>
  <si>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</si>
  <si>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</si>
  <si>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</si>
  <si>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</si>
  <si>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</si>
  <si>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</si>
  <si>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</si>
  <si>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</si>
  <si>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</si>
  <si>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</si>
  <si>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</si>
  <si>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</si>
  <si>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</si>
  <si>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</si>
  <si>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</si>
  <si>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</si>
  <si>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</si>
  <si>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</si>
  <si>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</si>
  <si>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</si>
  <si>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</si>
  <si>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</si>
  <si>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</si>
  <si>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</si>
  <si>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</si>
  <si>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</si>
  <si>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</si>
  <si>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</si>
  <si>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</si>
  <si>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</si>
  <si>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</si>
  <si>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</si>
  <si>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</si>
  <si>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</si>
  <si>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</si>
  <si>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</si>
  <si>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</si>
  <si>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</si>
  <si>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</si>
  <si>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</si>
  <si>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</si>
  <si>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</si>
  <si>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</si>
  <si>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</si>
  <si>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</si>
  <si>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</si>
  <si>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</si>
  <si>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</si>
  <si>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</si>
  <si>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</si>
  <si>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</si>
  <si>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</si>
  <si>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</si>
  <si>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</si>
  <si>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</si>
  <si>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</si>
  <si>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</si>
  <si>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</si>
  <si>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</si>
  <si>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</si>
  <si>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</si>
  <si>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</si>
  <si>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</si>
  <si>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</si>
  <si>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</si>
  <si>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</si>
  <si>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</si>
  <si>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</si>
  <si>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</si>
  <si>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</si>
  <si>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</si>
  <si>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</si>
  <si>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</si>
  <si>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</si>
  <si>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</si>
  <si>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</si>
  <si>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</si>
  <si>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</si>
  <si>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</si>
  <si>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</si>
  <si>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</si>
  <si>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</si>
  <si>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</si>
  <si>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</si>
  <si>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</si>
  <si>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</si>
  <si>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</si>
  <si>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</si>
  <si>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</si>
  <si>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</si>
  <si>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</si>
  <si>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</si>
  <si>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</si>
  <si>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</si>
  <si>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</si>
  <si>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</si>
  <si>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</si>
  <si>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</si>
  <si>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</si>
  <si>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</si>
  <si>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</si>
  <si>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</si>
  <si>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</si>
  <si>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</si>
  <si>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</si>
  <si>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</si>
  <si>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</si>
  <si>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</si>
  <si>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</si>
  <si>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</si>
  <si>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</si>
  <si>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</si>
  <si>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</si>
  <si>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</si>
  <si>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</si>
  <si>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</si>
  <si>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</si>
  <si>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</si>
  <si>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</si>
  <si>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</si>
  <si>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</si>
  <si>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</si>
  <si>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</si>
  <si>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</si>
  <si>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</si>
  <si>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</si>
  <si>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</si>
  <si>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</si>
  <si>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</si>
  <si>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</si>
  <si>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</si>
  <si>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</si>
  <si>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</si>
  <si>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</si>
  <si>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</si>
  <si>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</si>
  <si>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</si>
  <si>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</si>
  <si>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</si>
  <si>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</si>
  <si>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</si>
  <si>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</si>
  <si>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</si>
  <si>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</si>
  <si>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</si>
  <si>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</si>
  <si>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</si>
  <si>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</si>
  <si>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</si>
  <si>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</si>
  <si>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</si>
  <si>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</si>
  <si>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</si>
  <si>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</si>
  <si>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</si>
  <si>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</si>
  <si>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</si>
  <si>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</si>
  <si>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</si>
  <si>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</si>
  <si>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</si>
  <si>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</si>
  <si>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</si>
  <si>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</si>
  <si>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</si>
  <si>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</si>
  <si>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</si>
  <si>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</si>
  <si>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</si>
  <si>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</si>
  <si>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</si>
  <si>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</si>
  <si>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</si>
  <si>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</si>
  <si>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</si>
  <si>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</si>
  <si>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</si>
  <si>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</si>
  <si>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</si>
  <si>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</si>
  <si>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</si>
  <si>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</si>
  <si>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</si>
  <si>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</si>
  <si>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</si>
  <si>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</si>
  <si>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</si>
  <si>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</si>
  <si>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</si>
  <si>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</si>
  <si>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</si>
  <si>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</si>
  <si>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</si>
  <si>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</si>
  <si>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</si>
  <si>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</si>
  <si>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</si>
  <si>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</si>
  <si>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</si>
  <si>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</si>
  <si>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</si>
  <si>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</si>
  <si>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</si>
  <si>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</si>
  <si>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</si>
  <si>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</si>
  <si>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</si>
  <si>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</si>
  <si>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</si>
  <si>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</si>
  <si>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</si>
  <si>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</si>
  <si>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</si>
  <si>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</si>
  <si>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</si>
  <si>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</si>
  <si>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</si>
  <si>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</si>
  <si>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</si>
  <si>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</si>
  <si>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</si>
  <si>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</si>
  <si>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</si>
  <si>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</si>
  <si>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</si>
  <si>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</si>
  <si>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</si>
  <si>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</si>
  <si>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</si>
  <si>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</si>
  <si>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</si>
  <si>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</si>
  <si>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</si>
  <si>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</si>
  <si>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</si>
  <si>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</si>
  <si>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</si>
  <si>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</si>
  <si>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</si>
  <si>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</si>
  <si>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</si>
  <si>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</si>
  <si>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</si>
  <si>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</si>
  <si>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</si>
  <si>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</si>
  <si>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</si>
  <si>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</si>
  <si>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</si>
  <si>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</si>
  <si>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</si>
  <si>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</si>
  <si>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</si>
  <si>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</si>
  <si>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</si>
  <si>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</si>
  <si>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</si>
  <si>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</si>
  <si>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</si>
  <si>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</si>
  <si>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</si>
  <si>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</si>
  <si>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</si>
  <si>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</si>
  <si>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</si>
  <si>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</si>
  <si>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</si>
  <si>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</si>
  <si>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</si>
  <si>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</si>
  <si>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</si>
  <si>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</si>
  <si>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</si>
  <si>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</si>
  <si>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</si>
  <si>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</si>
  <si>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</si>
  <si>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</si>
  <si>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</si>
  <si>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</si>
  <si>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</si>
  <si>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</si>
  <si>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</si>
  <si>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</si>
  <si>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</si>
  <si>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</si>
  <si>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</si>
  <si>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</si>
  <si>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</si>
  <si>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</si>
  <si>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</si>
  <si>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</si>
  <si>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</si>
  <si>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</si>
  <si>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</si>
  <si>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</si>
  <si>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</si>
  <si>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</si>
  <si>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</si>
  <si>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</si>
  <si>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</si>
  <si>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</si>
  <si>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</si>
  <si>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</si>
  <si>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</si>
  <si>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</si>
  <si>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</si>
  <si>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</si>
  <si>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</si>
  <si>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</si>
  <si>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</si>
  <si>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</si>
  <si>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</si>
  <si>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</si>
  <si>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</si>
  <si>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</si>
  <si>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</si>
  <si>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</si>
  <si>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</si>
  <si>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</si>
  <si>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</si>
  <si>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</si>
  <si>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</si>
  <si>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</si>
  <si>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</si>
  <si>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</si>
  <si>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</si>
  <si>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</si>
  <si>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</si>
  <si>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</si>
  <si>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</si>
  <si>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</si>
  <si>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</si>
  <si>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</si>
  <si>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</si>
  <si>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</si>
  <si>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</si>
  <si>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</si>
  <si>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</si>
  <si>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</si>
  <si>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</si>
  <si>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</si>
  <si>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</si>
  <si>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</si>
  <si>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</si>
  <si>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</si>
  <si>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</si>
  <si>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</si>
  <si>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</si>
  <si>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</si>
  <si>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</si>
  <si>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</si>
  <si>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</si>
  <si>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</si>
  <si>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</si>
  <si>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</si>
  <si>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</si>
  <si>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</si>
  <si>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</si>
  <si>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</si>
  <si>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</si>
  <si>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</si>
  <si>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</si>
  <si>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</si>
  <si>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</si>
  <si>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</si>
  <si>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</si>
  <si>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</si>
  <si>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</si>
  <si>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</si>
  <si>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</si>
  <si>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</si>
  <si>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</si>
  <si>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</si>
  <si>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</si>
  <si>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</si>
  <si>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</si>
  <si>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</si>
  <si>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</si>
  <si>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</si>
  <si>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</si>
  <si>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</si>
  <si>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</si>
  <si>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</si>
  <si>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</si>
  <si>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</si>
  <si>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</si>
  <si>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</si>
  <si>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</si>
  <si>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</si>
  <si>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</si>
  <si>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</si>
  <si>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</si>
  <si>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</si>
  <si>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</si>
  <si>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</si>
  <si>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</si>
  <si>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</si>
  <si>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</si>
  <si>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</si>
  <si>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</si>
  <si>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</si>
  <si>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</si>
  <si>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</si>
  <si>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</si>
  <si>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</si>
  <si>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</si>
  <si>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</si>
  <si>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</si>
  <si>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</si>
  <si>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</si>
  <si>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</si>
  <si>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</si>
  <si>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</si>
  <si>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</si>
  <si>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</si>
  <si>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</si>
  <si>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</si>
  <si>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</si>
  <si>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</si>
  <si>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</si>
  <si>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</si>
  <si>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</si>
  <si>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</si>
  <si>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</si>
  <si>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</si>
  <si>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</si>
  <si>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</si>
  <si>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</si>
  <si>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</si>
  <si>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</si>
  <si>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</si>
  <si>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</si>
  <si>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</si>
  <si>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</si>
  <si>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</si>
  <si>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</si>
  <si>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</si>
  <si>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</si>
  <si>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</si>
  <si>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</si>
  <si>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</si>
  <si>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</si>
  <si>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</si>
  <si>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</si>
  <si>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</si>
  <si>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</si>
  <si>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</si>
  <si>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</si>
  <si>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</si>
  <si>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</si>
  <si>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</si>
  <si>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</si>
  <si>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</si>
  <si>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</si>
  <si>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</si>
  <si>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</si>
  <si>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</si>
  <si>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</si>
  <si>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</si>
  <si>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</si>
  <si>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</si>
  <si>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</si>
  <si>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</si>
  <si>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</si>
  <si>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</si>
  <si>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</si>
  <si>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</si>
  <si>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</si>
  <si>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</si>
  <si>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</si>
  <si>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</si>
  <si>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</si>
  <si>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</si>
  <si>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</si>
  <si>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</si>
  <si>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</si>
  <si>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</si>
  <si>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</si>
  <si>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</si>
  <si>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</si>
  <si>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</si>
  <si>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</si>
  <si>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</si>
  <si>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</si>
  <si>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</si>
  <si>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</si>
  <si>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</si>
  <si>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</si>
  <si>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</si>
  <si>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</si>
  <si>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</si>
  <si>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</si>
  <si>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</si>
  <si>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</si>
  <si>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</si>
  <si>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</si>
  <si>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</si>
  <si>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</si>
  <si>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</si>
  <si>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</si>
  <si>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</si>
  <si>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</si>
  <si>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</si>
  <si>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</si>
  <si>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</si>
  <si>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</si>
  <si>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</si>
  <si>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</si>
  <si>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</si>
  <si>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</si>
  <si>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</si>
  <si>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</si>
  <si>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</si>
  <si>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</si>
  <si>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</si>
  <si>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</si>
  <si>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</si>
  <si>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</si>
  <si>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</si>
  <si>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</si>
  <si>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</si>
  <si>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</si>
  <si>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</si>
  <si>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</si>
  <si>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</si>
  <si>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</si>
  <si>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</si>
  <si>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</si>
  <si>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</si>
  <si>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</si>
  <si>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</si>
  <si>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</si>
  <si>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</si>
  <si>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</si>
  <si>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</si>
  <si>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</si>
  <si>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</si>
  <si>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</si>
  <si>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</si>
  <si>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</si>
  <si>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</si>
  <si>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</si>
  <si>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</si>
  <si>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</si>
  <si>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</si>
  <si>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</si>
  <si>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</si>
  <si>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</si>
  <si>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</si>
  <si>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</si>
  <si>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</si>
  <si>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</si>
  <si>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</si>
  <si>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</si>
  <si>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</si>
  <si>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</si>
  <si>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</si>
  <si>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</si>
  <si>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</si>
  <si>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</si>
  <si>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</si>
  <si>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</si>
  <si>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</si>
  <si>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</si>
  <si>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</si>
  <si>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</si>
  <si>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</si>
  <si>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</si>
  <si>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</si>
  <si>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</si>
  <si>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</si>
  <si>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</si>
  <si>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</si>
  <si>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</si>
  <si>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</si>
  <si>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</si>
  <si>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</si>
  <si>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</si>
  <si>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</si>
  <si>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</si>
  <si>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</si>
  <si>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</si>
  <si>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</si>
  <si>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</si>
  <si>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</si>
  <si>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</si>
  <si>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</si>
  <si>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</si>
  <si>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</si>
  <si>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</si>
  <si>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</si>
  <si>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</si>
  <si>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</si>
  <si>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</si>
  <si>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</si>
  <si>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</si>
  <si>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</si>
  <si>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</si>
  <si>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</si>
  <si>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</si>
  <si>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</si>
  <si>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</si>
  <si>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</si>
  <si>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</si>
  <si>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</si>
  <si>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</si>
  <si>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</si>
  <si>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</si>
  <si>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</si>
  <si>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</si>
  <si>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</si>
  <si>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</si>
  <si>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</si>
  <si>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</si>
  <si>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</si>
  <si>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</si>
  <si>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</si>
  <si>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</si>
  <si>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</si>
  <si>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</si>
  <si>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</si>
  <si>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</si>
  <si>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</si>
  <si>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</si>
  <si>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</si>
  <si>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</si>
  <si>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</si>
  <si>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</si>
  <si>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</si>
  <si>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</si>
  <si>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</si>
  <si>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</si>
  <si>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</si>
  <si>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</si>
  <si>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</si>
  <si>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</si>
  <si>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</si>
  <si>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</si>
  <si>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</si>
  <si>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</si>
  <si>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</si>
  <si>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</si>
  <si>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</si>
  <si>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</si>
  <si>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</si>
  <si>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</si>
  <si>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</si>
  <si>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</si>
  <si>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</si>
  <si>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</si>
  <si>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</si>
  <si>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</si>
  <si>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</si>
  <si>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</si>
  <si>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PCM-20251123-00001406</t>
  </si>
  <si>
    <t>EM team on the way ETA 45  mins</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</si>
  <si>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</si>
  <si>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</si>
  <si>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</si>
  <si>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</si>
  <si>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</si>
  <si>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in area and EM saving HUB Sir0069</t>
  </si>
  <si>
    <t>PCM-20251123-00001099</t>
  </si>
  <si>
    <t>SCECO cut in area and EM saving HUB MLJI0387</t>
  </si>
  <si>
    <t>PCM-20251123-00001405</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</si>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</sst>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1" totalsRowShown="0" headerRowDxfId="156" dataDxfId="155" headerRowBorderDxfId="153" tableBorderDxfId="154" totalsRowBorderDxfId="152">
  <autoFilter ref="A1:CJ1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1" totalsRowShown="0" headerRowDxfId="47" dataDxfId="46" headerRowBorderDxfId="44" tableBorderDxfId="45" totalsRowBorderDxfId="43">
  <autoFilter ref="A1:L4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30" dataDxfId="29" headerRowBorderDxfId="27" tableBorderDxfId="28">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321.74294305555668</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45984.691368981483</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45984.691368981483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45984.691368981483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45984.691368981483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45984.691368981483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45984.691368981483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45984.691368981483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45984.691368981483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45984.691368981483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45984.691368981483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45984.691368981483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45984.691368981483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45984.691368981483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45984.691368981483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45984.691368981483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45984.691368981483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45984.691368981483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45984.691368981483</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45984.691368981483</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45984.691368981483</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45984.691368981483</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45984.691368981483</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45984.691368981483</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45984.691368981483</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45984.691368981483</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45984.691368981483</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45984.691368981483</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45984.691368981483</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45984.691368981483</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B988F861-FD36-4690-A8A7-8817073D9063}"/>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1"/>
  <sheetViews>
    <sheetView tabSelected="1"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159.69153101852135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0.30395000000135042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45984.691368981483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45984.691368981483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45984.691368981483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45984.691368981483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45984.691368981483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45984.691368981483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45984.691368981483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45984.691368981483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45984.691368981483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45984.691368981483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45984.691368981483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45984.691368981483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45984.691368981483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45984.691368981483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45984.691368981483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45984.691368981483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45984.691368981483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45984.691368981483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45984.691368981483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45984.691368981483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45984.691368981483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45984.691368981483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45984.691368981483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45984.691368981483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45984.691368981483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45984.691368981483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45984.691368981483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45984.691368981483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45984.691368981483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45984.691368981483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45984.691368981483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45984.691368981483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45984.691368981483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45984.691368981483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45984.691368981483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45984.691368981483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45984.691368981483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45984.691368981483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45984.691368981483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45984.691368981483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45984.691368981483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45984.691368981483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45984.691368981483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45984.691368981483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45984.691368981483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45984.691368981483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45984.691368981483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45984.691368981483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45984.691368981483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45984.691368981483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45984.691368981483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45984.691368981483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45984.691368981483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45984.691368981483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45984.691368981483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45984.691368981483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45984.691368981483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45984.691368981483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45984.691368981483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45984.691368981483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45984.691368981483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45984.691368981483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45984.691368981483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45984.691368981483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45984.691368981483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45984.691368981483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45984.691368981483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45984.691368981483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45984.691368981483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45984.691368981483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45984.691368981483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45984.691368981483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45984.691368981483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45984.691368981483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45984.691368981483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45984.691368981483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45984.691368981483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45984.691368981483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45984.691368981483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45984.691368981483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45984.691368981483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45984.691368981483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45984.691368981483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45984.691368981483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45984.691368981483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45984.691368981483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45984.691368981483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45984.691368981483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45984.691368981483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45984.691368981483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45984.691368981483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45984.691368981483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45984.691368981483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45984.691368981483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45984.691368981483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45984.691368981483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45984.691368981483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45984.691368981483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45984.691368981483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45984.691368981483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45984.691368981483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45984.691368981483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45984.691368981483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45984.691368981483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45984.691368981483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45984.691368981483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45984.691368981483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45984.691368981483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45984.691368981483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45984.691368981483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45984.691368981483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45984.691368981483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45984.691368981483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45984.691368981483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45984.691368981483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45984.691368981483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45984.691368981483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45984.691368981483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45984.691368981483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45984.691368981483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45984.691368981483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45984.691368981483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45984.691368981483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45984.691368981483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45984.691368981483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45984.691368981483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45984.691368981483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45984.691368981483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45984.691368981483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45984.691368981483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45984.691368981483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45984.691368981483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45984.691368981483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45984.691368981483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45984.691368981483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45984.691368981483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45984.691368981483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45984.691368981483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45984.691368981483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45984.691368981483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45984.691368981483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45984.691368981483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45984.691368981483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45984.691368981483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45984.691368981483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45984.691368981483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45984.691368981483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sheetData>
  <dataValidations count="2">
    <dataValidation allowBlank="1" showInputMessage="1" showErrorMessage="1" sqref="E1" xr:uid="{4D935161-CDD3-4592-B877-3FB59C99E142}"/>
    <dataValidation type="list" allowBlank="1" showInputMessage="1" showErrorMessage="1" sqref="E3:E1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39107</v>
      </c>
      <c r="B2" s="61" t="str">
        <f>IFERROR(VLOOKUP(D2,DB!A:K,11,0),"")</f>
        <v>R3</v>
      </c>
      <c r="C2" s="18">
        <v>2</v>
      </c>
      <c r="D2" s="61" t="s">
        <v>20082</v>
      </c>
      <c r="E2" s="18" t="s">
        <v>39021</v>
      </c>
      <c r="F2" s="20">
        <v>45984.658553240741</v>
      </c>
      <c r="G2" s="21">
        <f t="shared" ref="G2:G52" ca="1" si="0">IFERROR(NOW()-F2,"-")</f>
        <v>3.2815740742080379E-2</v>
      </c>
      <c r="H2" s="22">
        <v>45984.652256944442</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61" t="str">
        <f>IFERROR(VLOOKUP(#REF!,DB!#REF!,7,0),"")</f>
        <v/>
      </c>
      <c r="E3" s="18"/>
      <c r="F3" s="20"/>
      <c r="G3" s="21">
        <f t="shared" ca="1" si="0"/>
        <v>45984.691368981483</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45984.691368981483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45984.691368981483</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45984.691368981483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45984.691368981483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45984.691368981483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45984.691368981483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45984.691368981483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45984.691368981483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45984.691368981483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45984.691368981483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45984.691368981483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45984.691368981483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45984.691368981483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45984.691368981483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45984.691368981483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45984.691368981483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45984.691368981483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45984.691368981483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45984.691368981483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45984.691368981483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45984.691368981483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45984.691368981483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45984.691368981483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45984.691368981483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45984.691368981483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45984.691368981483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45984.691368981483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45984.691368981483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45984.691368981483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45984.691368981483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45984.691368981483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45984.691368981483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45984.691368981483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45984.691368981483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45984.691368981483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45984.691368981483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45984.691368981483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45984.691368981483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45984.691368981483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45984.691368981483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45984.691368981483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45984.691368981483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45984.691368981483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45984.691368981483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45984.691368981483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45984.691368981483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45984.691368981483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45984.691368981483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45984.691368981483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45984.691368981483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45984.691368981483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45984.691368981483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45984.691368981483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45984.691368981483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45984.691368981483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45984.691368981483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45984.691368981483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45984.691368981483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45984.691368981483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45984.691368981483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45984.691368981483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45984.691368981483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45984.691368981483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45984.691368981483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45984.691368981483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45984.691368981483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45984.691368981483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45984.691368981483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45984.691368981483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45984.691368981483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45984.691368981483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45984.691368981483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45984.691368981483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45984.691368981483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45984.691368981483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45984.691368981483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45984.691368981483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45984.691368981483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45984.691368981483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45984.691368981483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45984.691368981483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45984.691368981483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45984.691368981483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45984.691368981483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45984.691368981483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45984.691368981483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45984.691368981483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45984.691368981483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45984.691368981483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45984.691368981483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45984.691368981483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45984.691368981483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45984.691368981483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45984.691368981483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45984.691368981483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45984.691368981483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45984.691368981483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45984.691368981483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45984.691368981483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45984.691368981483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45984.691368981483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45984.691368981483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45984.691368981483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45984.691368981483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45984.691368981483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45984.691368981483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45984.691368981483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45984.691368981483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45984.691368981483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45984.691368981483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45984.691368981483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45984.691368981483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45984.691368981483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45984.691368981483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45984.691368981483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45984.691368981483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45984.691368981483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45984.691368981483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45984.691368981483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45984.691368981483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45984.691368981483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45984.691368981483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45984.691368981483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45984.691368981483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45984.691368981483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45984.691368981483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45984.691368981483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45984.691368981483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45984.691368981483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45984.691368981483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45984.691368981483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45984.691368981483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45984.691368981483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45984.691368981483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45984.691368981483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45984.691368981483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45984.691368981483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45984.691368981483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45984.691368981483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45984.691368981483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45984.691368981483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45984.691368981483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45984.691368981483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45984.691368981483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45984.691368981483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45984.691368981483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45984.691368981483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45984.691368981483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45984.691368981483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45984.691368981483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45984.691368981483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45984.691368981483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45984.691368981483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45984.691368981483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45984.691368981483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45984.691368981483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45984.691368981483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45984.691368981483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45984.691368981483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45984.691368981483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45984.691368981483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45984.691368981483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45984.691368981483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45984.691368981483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45984.691368981483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45984.691368981483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45984.691368981483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45984.691368981483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45984.691368981483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45984.691368981483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45984.691368981483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45984.691368981483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45984.691368981483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45984.691368981483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45984.691368981483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45984.691368981483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45984.691368981483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45984.691368981483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45984.691368981483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45984.691368981483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45984.691368981483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45984.691368981483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45984.691368981483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45984.691368981483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45984.691368981483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45984.691368981483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45984.691368981483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45984.691368981483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45984.691368981483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45984.691368981483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45984.691368981483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45984.691368981483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45984.691368981483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45984.691368981483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45984.691368981483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45984.691368981483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45984.691368981483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45984.691368981483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45984.691368981483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45984.691368981483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45984.691368981483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45984.691368981483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45984.691368981483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45984.691368981483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45984.691368981483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45984.691368981483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45984.691368981483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45984.691368981483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45984.691368981483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45984.691368981483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45984.691368981483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45984.691368981483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45984.691368981483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45984.691368981483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45984.691368981483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45984.691368981483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45984.691368981483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45984.691368981483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45984.691368981483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45984.691368981483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45984.691368981483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45984.691368981483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45984.691368981483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45984.691368981483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45984.691368981483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45984.691368981483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45984.691368981483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45984.691368981483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45984.691368981483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45984.691368981483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45984.691368981483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45984.691368981483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45984.691368981483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45984.691368981483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45984.691368981483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45984.691368981483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45984.691368981483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45984.691368981483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45984.691368981483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45984.691368981483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45984.691368981483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45984.691368981483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45984.691368981483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45984.691368981483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45984.691368981483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45984.691368981483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45984.691368981483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45984.691368981483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45984.691368981483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45984.691368981483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45984.691368981483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45984.691368981483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45984.691368981483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45984.691368981483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45984.691368981483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45984.691368981483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45984.691368981483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45984.691368981483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45984.691368981483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45984.691368981483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45984.691368981483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45984.691368981483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45984.691368981483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45984.691368981483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45984.691368981483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45984.691368981483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45984.691368981483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45984.691368981483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45984.691368981483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45984.691368981483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45984.691368981483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45984.691368981483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45984.691368981483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45984.691368981483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45984.691368981483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45984.691368981483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45984.691368981483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45984.691368981483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45984.691368981483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45984.691368981483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45984.691368981483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45984.691368981483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45984.691368981483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45984.691368981483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45984.691368981483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45984.691368981483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45984.691368981483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45984.691368981483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45984.691368981483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45984.691368981483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45984.691368981483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45984.691368981483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45984.691368981483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45984.691368981483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45984.691368981483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45984.691368981483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45984.691368981483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45984.691368981483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45984.691368981483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45984.691368981483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45984.691368981483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45984.691368981483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45984.691368981483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45984.691368981483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45984.691368981483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45984.691368981483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45984.691368981483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45984.691368981483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45984.691368981483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45984.691368981483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45984.691368981483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45984.691368981483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45984.691368981483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45984.691368981483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45984.691368981483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45984.691368981483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45984.691368981483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45984.691368981483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45984.691368981483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45984.691368981483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45984.691368981483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45984.691368981483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45984.691368981483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45984.691368981483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45984.691368981483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45984.691368981483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45984.691368981483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45984.691368981483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45984.691368981483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45984.691368981483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45984.691368981483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45984.691368981483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45984.691368981483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45984.691368981483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45984.691368981483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45984.691368981483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45984.691368981483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45984.691368981483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45984.691368981483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45984.691368981483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45984.691368981483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45984.691368981483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45984.691368981483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45984.691368981483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45984.691368981483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45984.691368981483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45984.691368981483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45984.691368981483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45984.691368981483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45984.691368981483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45984.691368981483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45984.691368981483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45984.691368981483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45984.691368981483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45984.691368981483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45984.691368981483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45984.691368981483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45984.691368981483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45984.691368981483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45984.691368981483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45984.691368981483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45984.691368981483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45984.691368981483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45984.691368981483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45984.691368981483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45984.691368981483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45984.691368981483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45984.691368981483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45984.691368981483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45984.691368981483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45984.691368981483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45984.691368981483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45984.691368981483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45984.691368981483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45984.691368981483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45984.691368981483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45984.691368981483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45984.691368981483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45984.691368981483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45984.691368981483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45984.691368981483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45984.691368981483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45984.691368981483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45984.691368981483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45984.691368981483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45984.691368981483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45984.691368981483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45984.691368981483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45984.691368981483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45984.691368981483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45984.691368981483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45984.691368981483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45984.691368981483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45984.691368981483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45984.691368981483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45984.691368981483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45984.691368981483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45984.691368981483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45984.691368981483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45984.691368981483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45984.691368981483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45984.691368981483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45984.691368981483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45984.691368981483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45984.691368981483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45984.691368981483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45984.691368981483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45984.691368981483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45984.691368981483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45984.691368981483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45984.691368981483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45984.691368981483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45984.691368981483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45984.691368981483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45984.691368981483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45984.691368981483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45984.691368981483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45984.691368981483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45984.691368981483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45984.691368981483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45984.691368981483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45984.691368981483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45984.691368981483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45984.691368981483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45984.691368981483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45984.691368981483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45984.691368981483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45984.691368981483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45984.691368981483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45984.691368981483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45984.691368981483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45984.691368981483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45984.691368981483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45984.691368981483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45984.691368981483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45984.691368981483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45984.691368981483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45984.691368981483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45984.691368981483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45984.691368981483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45984.691368981483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45984.691368981483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45984.691368981483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45984.691368981483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45984.691368981483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45984.691368981483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45984.691368981483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45984.691368981483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45984.691368981483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45984.691368981483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45984.691368981483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45984.691368981483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45984.691368981483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45984.691368981483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45984.691368981483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45984.691368981483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45984.691368981483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45984.691368981483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45984.691368981483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45984.691368981483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45984.691368981483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45984.691368981483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45984.691368981483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45984.691368981483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45984.691368981483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45984.691368981483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45984.691368981483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45984.691368981483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45984.691368981483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45984.691368981483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45984.691368981483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45984.691368981483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45984.691368981483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45984.691368981483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45984.691368981483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45984.691368981483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45984.691368981483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45984.691368981483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45984.691368981483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45984.691368981483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45984.691368981483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45984.691368981483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45984.691368981483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45984.691368981483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45984.691368981483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45984.691368981483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45984.691368981483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45984.691368981483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45984.691368981483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45984.691368981483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45984.691368981483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45984.691368981483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45984.691368981483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45984.691368981483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45984.691368981483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45984.691368981483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45984.691368981483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45984.691368981483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45984.691368981483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45984.691368981483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45984.691368981483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45984.691368981483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45984.691368981483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45984.691368981483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45984.691368981483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45984.691368981483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45984.691368981483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45984.691368981483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45984.691368981483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45984.691368981483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45984.691368981483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45984.691368981483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45984.691368981483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45984.691368981483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45984.691368981483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45984.691368981483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45984.691368981483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45984.691368981483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45984.691368981483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45984.691368981483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45984.691368981483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45984.691368981483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45984.691368981483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45984.691368981483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45984.691368981483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45984.691368981483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45984.691368981483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45984.691368981483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45984.691368981483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45984.691368981483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45984.691368981483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45984.691368981483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45984.691368981483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45984.691368981483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45984.691368981483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45984.691368981483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45984.691368981483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45984.691368981483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45984.691368981483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45984.691368981483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45984.691368981483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45984.691368981483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45984.691368981483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45984.691368981483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45984.691368981483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45984.691368981483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45984.691368981483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45984.691368981483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45984.691368981483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45984.691368981483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45984.691368981483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45984.691368981483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45984.691368981483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45984.691368981483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45984.691368981483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45984.691368981483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45984.691368981483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45984.691368981483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45984.691368981483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45984.691368981483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45984.691368981483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45984.691368981483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45984.691368981483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45984.691368981483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45984.691368981483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45984.691368981483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45984.691368981483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45984.691368981483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45984.691368981483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45984.691368981483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45984.691368981483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45984.691368981483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45984.691368981483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45984.691368981483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45984.691368981483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45984.691368981483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45984.691368981483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45984.691368981483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45984.691368981483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45984.691368981483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45984.691368981483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45984.691368981483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45984.691368981483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45984.691368981483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45984.691368981483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45984.691368981483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45984.691368981483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45984.691368981483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45984.691368981483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45984.691368981483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45984.691368981483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45984.691368981483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45984.691368981483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45984.691368981483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45984.691368981483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45984.691368981483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45984.691368981483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45984.691368981483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45984.691368981483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45984.691368981483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45984.691368981483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45984.691368981483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45984.691368981483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45984.691368981483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45984.691368981483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45984.691368981483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45984.691368981483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45984.691368981483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45984.691368981483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45984.691368981483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45984.691368981483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45984.691368981483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45984.691368981483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45984.691368981483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45984.691368981483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45984.691368981483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45984.691368981483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45984.691368981483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45984.691368981483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45984.691368981483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45984.691368981483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45984.691368981483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45984.691368981483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45984.691368981483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45984.691368981483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45984.691368981483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45984.691368981483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45984.691368981483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45984.691368981483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45984.691368981483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45984.691368981483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45984.691368981483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45984.691368981483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45984.691368981483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45984.691368981483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45984.691368981483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45984.691368981483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45984.691368981483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45984.691368981483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45984.691368981483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45984.691368981483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45984.691368981483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45984.691368981483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45984.691368981483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45984.691368981483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45984.691368981483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45984.691368981483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45984.691368981483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45984.691368981483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45984.691368981483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45984.691368981483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45984.691368981483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45984.691368981483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45984.691368981483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45984.691368981483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45984.691368981483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45984.691368981483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45984.691368981483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45984.691368981483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45984.691368981483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45984.691368981483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45984.691368981483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45984.691368981483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45984.691368981483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45984.691368981483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45984.691368981483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45984.691368981483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45984.691368981483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45984.691368981483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45984.691368981483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45984.691368981483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45984.691368981483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45984.691368981483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45984.691368981483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45984.691368981483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45984.691368981483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45984.691368981483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45984.691368981483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45984.691368981483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45984.691368981483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45984.691368981483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45984.691368981483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45984.691368981483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45984.691368981483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45984.691368981483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45984.691368981483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45984.691368981483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45984.691368981483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45984.691368981483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45984.691368981483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45984.691368981483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45984.691368981483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45984.691368981483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45984.691368981483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45984.691368981483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45984.691368981483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45984.691368981483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45984.691368981483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45984.691368981483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45984.691368981483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45984.691368981483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45984.691368981483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45984.691368981483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45984.691368981483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45984.691368981483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45984.691368981483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45984.691368981483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45984.691368981483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45984.691368981483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45984.691368981483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45984.691368981483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45984.691368981483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45984.691368981483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45984.691368981483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45984.691368981483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45984.691368981483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45984.691368981483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45984.691368981483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45984.691368981483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45984.691368981483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45984.691368981483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45984.691368981483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45984.691368981483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45984.691368981483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45984.691368981483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45984.691368981483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45984.691368981483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45984.691368981483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45984.691368981483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45984.691368981483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45984.691368981483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45984.691368981483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45984.691368981483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45984.691368981483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45984.691368981483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45984.691368981483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45984.691368981483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45984.691368981483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45984.691368981483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45984.691368981483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45984.691368981483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45984.691368981483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45984.691368981483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45984.691368981483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45984.691368981483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45984.691368981483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45984.691368981483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45984.691368981483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45984.691368981483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45984.691368981483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45984.691368981483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45984.691368981483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45984.691368981483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45984.691368981483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45984.691368981483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45984.691368981483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45984.691368981483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45984.691368981483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45984.691368981483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45984.691368981483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45984.691368981483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45984.691368981483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45984.691368981483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45984.691368981483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45984.691368981483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45984.691368981483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45984.691368981483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45984.691368981483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45984.691368981483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45984.691368981483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45984.691368981483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45984.691368981483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45984.691368981483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45984.691368981483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45984.691368981483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45984.691368981483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45984.691368981483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45984.691368981483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45984.691368981483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45984.691368981483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45984.691368981483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45984.691368981483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45984.691368981483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45984.691368981483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45984.691368981483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45984.691368981483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45984.691368981483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45984.691368981483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45984.691368981483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45984.691368981483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45984.691368981483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45984.691368981483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45984.691368981483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45984.691368981483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45984.691368981483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45984.691368981483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45984.691368981483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45984.691368981483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45984.691368981483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45984.691368981483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45984.691368981483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45984.691368981483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45984.691368981483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45984.691368981483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45984.691368981483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45984.691368981483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45984.691368981483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45984.691368981483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45984.691368981483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45984.691368981483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45984.691368981483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45984.691368981483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45984.691368981483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45984.691368981483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45984.691368981483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45984.691368981483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45984.691368981483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45984.691368981483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45984.691368981483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45984.691368981483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45984.691368981483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45984.691368981483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45984.691368981483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45984.691368981483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45984.691368981483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45984.691368981483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45984.691368981483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45984.691368981483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45984.691368981483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45984.691368981483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45984.691368981483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45984.691368981483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45984.691368981483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45984.691368981483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45984.691368981483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45984.691368981483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45984.691368981483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45984.691368981483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45984.691368981483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45984.691368981483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45984.691368981483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45984.691368981483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45984.691368981483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45984.691368981483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45984.691368981483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45984.691368981483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45984.691368981483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45984.691368981483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45984.691368981483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45984.691368981483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45984.691368981483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45984.691368981483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45984.691368981483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45984.691368981483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45984.691368981483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45984.691368981483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45984.691368981483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45984.691368981483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45984.691368981483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45984.691368981483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45984.691368981483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45984.691368981483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45984.691368981483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45984.691368981483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45984.691368981483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45984.691368981483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45984.691368981483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45984.691368981483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45984.691368981483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45984.691368981483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45984.691368981483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45984.691368981483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45984.691368981483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45984.691368981483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45984.691368981483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45984.691368981483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45984.691368981483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45984.691368981483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45984.691368981483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45984.691368981483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45984.691368981483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45984.691368981483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45984.691368981483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45984.691368981483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45984.691368981483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45984.691368981483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45984.691368981483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45984.691368981483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45984.691368981483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45984.691368981483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45984.691368981483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45984.691368981483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45984.691368981483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45984.691368981483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45984.691368981483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45984.691368981483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45984.691368981483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45984.691368981483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45984.691368981483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45984.691368981483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45984.691368981483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45984.691368981483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45984.691368981483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45984.691368981483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45984.691368981483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45984.691368981483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45984.691368981483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45984.691368981483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45984.691368981483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45984.691368981483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45984.691368981483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45984.691368981483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45984.691368981483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45984.691368981483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45984.691368981483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45984.691368981483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45984.691368981483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45984.691368981483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45984.691368981483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45984.691368981483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45984.691368981483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45984.691368981483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45984.691368981483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45984.691368981483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45984.691368981483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45984.691368981483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45984.691368981483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45984.691368981483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45984.691368981483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45984.691368981483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45984.691368981483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45984.691368981483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45984.691368981483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45984.691368981483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45984.691368981483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45984.691368981483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45984.691368981483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45984.691368981483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45984.691368981483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45984.691368981483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45984.691368981483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45984.691368981483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45984.691368981483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45984.691368981483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45984.691368981483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45984.691368981483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45984.691368981483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45984.691368981483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45984.691368981483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45984.691368981483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45984.691368981483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45984.691368981483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45984.691368981483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45984.691368981483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45984.691368981483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45984.691368981483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45984.691368981483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45984.691368981483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45984.691368981483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45984.691368981483</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281.21065138888662</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0.19825555555871688</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45" ca="1" si="0">IFERROR(NOW()-F4,"")</f>
        <v>45984.691368981483</v>
      </c>
      <c r="H4" s="95">
        <v>45984.442442129628</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2</v>
      </c>
      <c r="D5" s="91" t="s">
        <v>37323</v>
      </c>
      <c r="E5" s="94" t="s">
        <v>39021</v>
      </c>
      <c r="F5" s="95">
        <v>45984.5622337963</v>
      </c>
      <c r="G5" s="96">
        <f t="shared" ca="1" si="0"/>
        <v>0.12913518518325873</v>
      </c>
      <c r="H5" s="95">
        <v>45984.546261574076</v>
      </c>
      <c r="I5" s="113" t="str">
        <f>IFERROR(VLOOKUP(D5,DB!A:F,6,0),"")</f>
        <v>SCECO</v>
      </c>
      <c r="J5" s="113" t="str">
        <f>IFERROR(VLOOKUP(D5,DB!A:G,7,0),"")</f>
        <v>Dead</v>
      </c>
      <c r="K5" s="97" t="s">
        <v>39116</v>
      </c>
      <c r="L5" s="91" t="str">
        <f>IFERROR(VLOOKUP(D5,DB!A:I,9,0),"")</f>
        <v>Latis</v>
      </c>
    </row>
    <row r="6" spans="1:16" ht="15" customHeight="1">
      <c r="A6" s="113" t="s">
        <v>39117</v>
      </c>
      <c r="B6" s="113" t="str">
        <f>IFERROR(VLOOKUP(D6,DB!A:K,11,0),"")</f>
        <v>R4</v>
      </c>
      <c r="C6" s="93">
        <v>3</v>
      </c>
      <c r="D6" s="91" t="s">
        <v>35231</v>
      </c>
      <c r="E6" s="94" t="s">
        <v>39021</v>
      </c>
      <c r="F6" s="95">
        <v>45984.658379629633</v>
      </c>
      <c r="G6" s="96">
        <f t="shared" ca="1" si="0"/>
        <v>3.2989351850119419E-2</v>
      </c>
      <c r="H6" s="95">
        <v>45984.613020833334</v>
      </c>
      <c r="I6" s="113" t="str">
        <f>IFERROR(VLOOKUP(D6,DB!A:F,6,0),"")</f>
        <v>Generator-SG</v>
      </c>
      <c r="J6" s="113" t="str">
        <f>IFERROR(VLOOKUP(D6,DB!A:G,7,0),"")</f>
        <v>Vandalized</v>
      </c>
      <c r="K6" s="97" t="s">
        <v>39118</v>
      </c>
      <c r="L6" s="91" t="str">
        <f>IFERROR(VLOOKUP(D6,DB!A:I,9,0),"")</f>
        <v>Latis</v>
      </c>
    </row>
    <row r="7" spans="1:16" ht="15" customHeight="1">
      <c r="A7" s="113"/>
      <c r="B7" s="113" t="str">
        <f>IFERROR(VLOOKUP(D7,DB!A:K,11,0),"")</f>
        <v/>
      </c>
      <c r="C7" s="93"/>
      <c r="D7" s="91"/>
      <c r="E7" s="94"/>
      <c r="F7" s="95"/>
      <c r="G7" s="96">
        <f t="shared" ca="1" si="0"/>
        <v>45984.691368981483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45984.691368981483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45984.691368981483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45984.691368981483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45984.691368981483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45984.691368981483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45984.691368981483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45984.691368981483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45984.691368981483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45984.691368981483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45984.691368981483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45984.691368981483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45984.691368981483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45984.691368981483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45984.691368981483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45984.691368981483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45984.691368981483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45984.691368981483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45984.691368981483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45984.691368981483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45984.691368981483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45984.691368981483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45984.691368981483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45984.691368981483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45984.691368981483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45984.691368981483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45984.691368981483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45984.691368981483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45984.691368981483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45984.691368981483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45984.691368981483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45984.691368981483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45984.691368981483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45984.691368981483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45984.691368981483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45984.691368981483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45984.691368981483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45984.691368981483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45984.691368981483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ref="G46:G109" ca="1" si="1">IFERROR(NOW()-F46,"")</f>
        <v>45984.691368981483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45984.691368981483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45984.691368981483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45984.691368981483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45984.691368981483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45984.691368981483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45984.691368981483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45984.691368981483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45984.691368981483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45984.691368981483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45984.691368981483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45984.691368981483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45984.691368981483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45984.691368981483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45984.691368981483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45984.691368981483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45984.691368981483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45984.691368981483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45984.691368981483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45984.691368981483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45984.691368981483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45984.691368981483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45984.691368981483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45984.691368981483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45984.691368981483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45984.691368981483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45984.691368981483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45984.691368981483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45984.691368981483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45984.691368981483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45984.691368981483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45984.691368981483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45984.691368981483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45984.691368981483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45984.691368981483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45984.691368981483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45984.691368981483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45984.691368981483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45984.691368981483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45984.691368981483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45984.691368981483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45984.691368981483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45984.691368981483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45984.691368981483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45984.691368981483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45984.691368981483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45984.691368981483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45984.691368981483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45984.691368981483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45984.691368981483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45984.691368981483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45984.691368981483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45984.691368981483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45984.691368981483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45984.691368981483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45984.691368981483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45984.691368981483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45984.691368981483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45984.691368981483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45984.691368981483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45984.691368981483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45984.691368981483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45984.691368981483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45984.691368981483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ref="G110:G173" ca="1" si="2">IFERROR(NOW()-F110,"")</f>
        <v>45984.691368981483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45984.691368981483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45984.691368981483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45984.691368981483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45984.691368981483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45984.691368981483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45984.691368981483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45984.691368981483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45984.691368981483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45984.691368981483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45984.691368981483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45984.691368981483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45984.691368981483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45984.691368981483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45984.691368981483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45984.691368981483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45984.691368981483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45984.691368981483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45984.691368981483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45984.691368981483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45984.691368981483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45984.691368981483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45984.691368981483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45984.691368981483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45984.691368981483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45984.691368981483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45984.691368981483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45984.691368981483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45984.691368981483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45984.691368981483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45984.691368981483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45984.691368981483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45984.691368981483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45984.691368981483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45984.691368981483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45984.691368981483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45984.691368981483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45984.691368981483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45984.691368981483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45984.691368981483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45984.691368981483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45984.691368981483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45984.691368981483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45984.691368981483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45984.691368981483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45984.691368981483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45984.691368981483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45984.691368981483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45984.691368981483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45984.691368981483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45984.691368981483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45984.691368981483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45984.691368981483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45984.691368981483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45984.691368981483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45984.691368981483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45984.691368981483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45984.691368981483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45984.691368981483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45984.691368981483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45984.691368981483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45984.691368981483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45984.691368981483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45984.691368981483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ref="G174:G237" ca="1" si="3">IFERROR(NOW()-F174,"")</f>
        <v>45984.691368981483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45984.691368981483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45984.691368981483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45984.691368981483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45984.691368981483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45984.691368981483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45984.691368981483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45984.691368981483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45984.691368981483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45984.691368981483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45984.691368981483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45984.691368981483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45984.691368981483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45984.691368981483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45984.691368981483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45984.691368981483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45984.691368981483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45984.691368981483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45984.691368981483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45984.691368981483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45984.691368981483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45984.691368981483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45984.691368981483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45984.691368981483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45984.691368981483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45984.691368981483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45984.691368981483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45984.691368981483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45984.691368981483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45984.691368981483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45984.691368981483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45984.691368981483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45984.691368981483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45984.691368981483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45984.691368981483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45984.691368981483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45984.691368981483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45984.691368981483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45984.691368981483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45984.691368981483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45984.691368981483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45984.691368981483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45984.691368981483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45984.691368981483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45984.691368981483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45984.691368981483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45984.691368981483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45984.691368981483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45984.691368981483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45984.691368981483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45984.691368981483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45984.691368981483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45984.691368981483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45984.691368981483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45984.691368981483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45984.691368981483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45984.691368981483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45984.691368981483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45984.691368981483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45984.691368981483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45984.691368981483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45984.691368981483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45984.691368981483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45984.691368981483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ref="G238:G301" ca="1" si="4">IFERROR(NOW()-F238,"")</f>
        <v>45984.691368981483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45984.691368981483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45984.691368981483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45984.691368981483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45984.691368981483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45984.691368981483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45984.691368981483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45984.691368981483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45984.691368981483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45984.691368981483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45984.691368981483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45984.691368981483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45984.691368981483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45984.691368981483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45984.691368981483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45984.691368981483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45984.691368981483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45984.691368981483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45984.691368981483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45984.691368981483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45984.691368981483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45984.691368981483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45984.691368981483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45984.691368981483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45984.691368981483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45984.691368981483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45984.691368981483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45984.691368981483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45984.691368981483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45984.691368981483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45984.691368981483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45984.691368981483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45984.691368981483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45984.691368981483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45984.691368981483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45984.691368981483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45984.691368981483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45984.691368981483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45984.691368981483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45984.691368981483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45984.691368981483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45984.691368981483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45984.691368981483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45984.691368981483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45984.691368981483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45984.691368981483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45984.691368981483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45984.691368981483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45984.691368981483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45984.691368981483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45984.691368981483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45984.691368981483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45984.691368981483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45984.691368981483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45984.691368981483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45984.691368981483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45984.691368981483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45984.691368981483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45984.691368981483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45984.691368981483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45984.691368981483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45984.691368981483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45984.691368981483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45984.691368981483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ref="G302:G365" ca="1" si="5">IFERROR(NOW()-F302,"")</f>
        <v>45984.691368981483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45984.691368981483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45984.691368981483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45984.691368981483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45984.691368981483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45984.691368981483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45984.691368981483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45984.691368981483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45984.691368981483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45984.691368981483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45984.691368981483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45984.691368981483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45984.691368981483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45984.691368981483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45984.691368981483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45984.691368981483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45984.691368981483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45984.691368981483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45984.691368981483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45984.691368981483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45984.691368981483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45984.691368981483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45984.691368981483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45984.691368981483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45984.691368981483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45984.691368981483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45984.691368981483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45984.691368981483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45984.691368981483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45984.691368981483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45984.691368981483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45984.691368981483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45984.691368981483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45984.691368981483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45984.691368981483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45984.691368981483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45984.691368981483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45984.691368981483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45984.691368981483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45984.691368981483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45984.691368981483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45984.691368981483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45984.691368981483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45984.691368981483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45984.691368981483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45984.691368981483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45984.691368981483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45984.691368981483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45984.691368981483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45984.691368981483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45984.691368981483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45984.691368981483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45984.691368981483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45984.691368981483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45984.691368981483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45984.691368981483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45984.691368981483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45984.691368981483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45984.691368981483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45984.691368981483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45984.691368981483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45984.691368981483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45984.691368981483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45984.691368981483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ref="G366:G411" ca="1" si="6">IFERROR(NOW()-F366,"")</f>
        <v>45984.691368981483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45984.691368981483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45984.691368981483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45984.691368981483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45984.691368981483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45984.691368981483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45984.691368981483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45984.691368981483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45984.691368981483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45984.691368981483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45984.691368981483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45984.691368981483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45984.691368981483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45984.691368981483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45984.691368981483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45984.691368981483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45984.691368981483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45984.691368981483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45984.691368981483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45984.691368981483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45984.691368981483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45984.691368981483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45984.691368981483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45984.691368981483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45984.691368981483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45984.691368981483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45984.691368981483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45984.691368981483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45984.691368981483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45984.691368981483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45984.691368981483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45984.691368981483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45984.691368981483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45984.691368981483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45984.691368981483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45984.691368981483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45984.691368981483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45984.691368981483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45984.691368981483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45984.691368981483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45984.691368981483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45984.691368981483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45984.691368981483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45984.691368981483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45984.691368981483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45984.691368981483</v>
      </c>
      <c r="H411" s="95"/>
      <c r="I411" s="113" t="str">
        <f>IFERROR(VLOOKUP(D411,DB!A:F,6,0),"")</f>
        <v/>
      </c>
      <c r="J411" s="113" t="str">
        <f>IFERROR(VLOOKUP(D411,DB!A:G,7,0),"")</f>
        <v/>
      </c>
      <c r="K411" s="97"/>
      <c r="L411" s="91" t="str">
        <f>IFERROR(VLOOKUP(D411,DB!A:I,9,0),"")</f>
        <v/>
      </c>
    </row>
  </sheetData>
  <dataValidations count="2">
    <dataValidation allowBlank="1" showInputMessage="1" showErrorMessage="1" sqref="E1" xr:uid="{A4F81451-56CC-4543-9497-104C4E44EE4B}"/>
    <dataValidation type="list" allowBlank="1" showInputMessage="1" showErrorMessage="1" sqref="E2:E4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7"/>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92.859308796294499</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58.502491666666174</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36.030257870370406</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3.3180703703692416</v>
      </c>
      <c r="H5" s="122">
        <v>45981.360798611109</v>
      </c>
      <c r="I5" s="109" t="str">
        <f>IFERROR(VLOOKUP(D5,DB!A:F,6,0),"")</f>
        <v>SCECO</v>
      </c>
      <c r="J5" s="109" t="str">
        <f>IFERROR(VLOOKUP(D5,DB!A:G,7,0),"")</f>
        <v>Dead</v>
      </c>
      <c r="K5" s="109" t="s">
        <v>39126</v>
      </c>
      <c r="L5" s="109" t="str">
        <f>IFERROR(VLOOKUP(D5,DB!A:I,9,0),"")</f>
        <v>Latis</v>
      </c>
    </row>
    <row r="6" spans="1:13" ht="30.75">
      <c r="A6" s="109" t="s">
        <v>39127</v>
      </c>
      <c r="B6" s="109" t="s">
        <v>5443</v>
      </c>
      <c r="C6" s="109">
        <v>1</v>
      </c>
      <c r="D6" s="109" t="s">
        <v>39128</v>
      </c>
      <c r="E6" s="109" t="s">
        <v>39021</v>
      </c>
      <c r="F6" s="122">
        <v>45984.531875000001</v>
      </c>
      <c r="G6" s="111">
        <f ca="1">IFERROR(NOW()-F6,"")</f>
        <v>0.15949398148222826</v>
      </c>
      <c r="H6" s="122">
        <v>45984.501759259256</v>
      </c>
      <c r="I6" s="109" t="str">
        <f>IFERROR(VLOOKUP(D6,DB!A:F,6,0),"")</f>
        <v/>
      </c>
      <c r="J6" s="109" t="str">
        <f>IFERROR(VLOOKUP(D6,DB!A:G,7,0),"")</f>
        <v/>
      </c>
      <c r="K6" s="109" t="s">
        <v>39129</v>
      </c>
      <c r="L6" s="109" t="str">
        <f>IFERROR(VLOOKUP(D6,DB!A:I,9,0),"")</f>
        <v/>
      </c>
    </row>
    <row r="7" spans="1:13">
      <c r="A7" s="109"/>
      <c r="B7" s="109" t="str">
        <f>IFERROR(VLOOKUP(D7,DB!A:K,11,0),"")</f>
        <v/>
      </c>
      <c r="C7" s="109"/>
      <c r="D7" s="109"/>
      <c r="E7" s="109"/>
      <c r="F7" s="109"/>
      <c r="G7" s="111">
        <f ca="1">IFERROR(NOW()-F7,"")</f>
        <v>45984.691368981483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45984.691368981483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45984.691368981483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45984.691368981483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45984.691368981483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45984.691368981483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45984.691368981483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45984.691368981483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45984.691368981483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45984.691368981483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45984.691368981483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45984.691368981483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45984.691368981483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45984.691368981483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45984.691368981483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45984.691368981483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45984.691368981483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45984.691368981483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45984.691368981483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45984.691368981483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45984.691368981483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45984.691368981483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45984.691368981483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45984.691368981483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45984.691368981483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45984.691368981483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45984.691368981483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45984.691368981483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45984.691368981483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45984.691368981483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45984.691368981483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45984.691368981483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45984.691368981483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45984.691368981483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45984.691368981483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45984.691368981483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45984.691368981483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45984.691368981483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45984.691368981483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45984.691368981483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45984.691368981483</v>
      </c>
      <c r="H47" s="109"/>
      <c r="I47" s="109" t="str">
        <f>IFERROR(VLOOKUP(D47,DB!A:F,6,0),"")</f>
        <v/>
      </c>
      <c r="J47" s="109" t="str">
        <f>IFERROR(VLOOKUP(D47,DB!A:G,7,0),"")</f>
        <v/>
      </c>
      <c r="K47" s="109"/>
      <c r="L47" s="109" t="str">
        <f>IFERROR(VLOOKUP(D47,DB!A:I,9,0),"")</f>
        <v/>
      </c>
    </row>
    <row r="48" spans="1:12">
      <c r="A48" s="125"/>
      <c r="B48" s="125" t="str">
        <f>IFERROR(VLOOKUP(D48,DB!A:K,11,0),"")</f>
        <v/>
      </c>
      <c r="C48" s="125"/>
      <c r="D48" s="125"/>
      <c r="E48" s="125"/>
      <c r="F48" s="126"/>
      <c r="G48" s="111">
        <f ca="1">IFERROR(NOW()-F48,"")</f>
        <v>45984.691368981483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45984.691368981483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45984.691368981483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45984.691368981483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45984.691368981483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45984.691368981483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45984.691368981483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45984.691368981483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45984.691368981483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45984.691368981483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45984.691368981483</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45984.691368981483</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45984.691368981483</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45984.691368981483</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45984.691368981483</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45984.691368981483</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45984.691368981483</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45984.691368981483</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45984.691368981483</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45984.691368981483</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45984.691368981483</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45984.691368981483</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45984.691368981483</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45984.691368981483</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45984.691368981483</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45984.691368981483</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45984.691368981483</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45984.691368981483</v>
      </c>
      <c r="H75" s="126"/>
      <c r="I75" s="125" t="str">
        <f>IFERROR(VLOOKUP(D75,DB!A:F,6,0),"")</f>
        <v/>
      </c>
      <c r="J75" s="125" t="str">
        <f>IFERROR(VLOOKUP(D75,DB!A:G,7,0),"")</f>
        <v/>
      </c>
      <c r="K75" s="125"/>
      <c r="L75" s="125" t="str">
        <f>IFERROR(VLOOKUP(D75,DB!A:I,9,0),"")</f>
        <v/>
      </c>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c r="C2" s="146"/>
      <c r="D2" s="145"/>
      <c r="E2" s="109"/>
      <c r="F2" s="147"/>
      <c r="G2" s="75"/>
      <c r="H2" s="147"/>
      <c r="I2" s="145"/>
      <c r="J2" s="145"/>
      <c r="K2" s="148"/>
      <c r="L2" s="149"/>
    </row>
    <row r="3" spans="1:16382" ht="31.5" customHeight="1">
      <c r="A3" s="144"/>
      <c r="B3" s="145" t="str">
        <f>IFERROR(VLOOKUP(D3,DB!A:K,11,0),"")</f>
        <v/>
      </c>
      <c r="C3" s="146"/>
      <c r="D3" s="145"/>
      <c r="E3" s="109"/>
      <c r="F3" s="147"/>
      <c r="G3" s="75">
        <f ca="1">IFERROR(NOW()-F3,"-")</f>
        <v>45984.691368981483</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45984.691368981483</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45984.691368981483</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45984.691368981483</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45984.691368981483</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45984.691368981483</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45984.691368981483</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45984.691368981483</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45984.691368981483</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45984.691368981483</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45984.691368981483</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45984.691368981483</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45984.691368981483</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45984.691368981483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45984.691368981483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45984.691368981483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45984.691368981483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45984.691368981483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45984.691368981483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45984.691368981483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45984.691368981483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45984.691368981483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45984.691368981483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45984.691368981483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45984.691368981483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45984.691368981483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45984.691368981483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45984.691368981483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45984.691368981483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45984.691368981483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45984.691368981483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45984.691368981483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45984.691368981483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45984.691368981483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45984.691368981483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45984.691368981483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45984.691368981483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45984.691368981483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45984.691368981483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45984.691368981483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45984.691368981483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45984.691368981483</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45984.691368981483</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2025-11-23T13:37:37Z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